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2B6061EE-8946-465C-AE4C-5C13252327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rmal dist" sheetId="166" r:id="rId1"/>
    <sheet name="Example 1" sheetId="160" r:id="rId2"/>
    <sheet name="X1" sheetId="158" r:id="rId3"/>
    <sheet name="X2" sheetId="159" r:id="rId4"/>
    <sheet name="Exponential dist" sheetId="162" r:id="rId5"/>
    <sheet name="Example 2" sheetId="147" r:id="rId6"/>
    <sheet name="X3" sheetId="161" r:id="rId7"/>
    <sheet name="X4" sheetId="14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66" l="1"/>
  <c r="G5" i="166" s="1"/>
  <c r="H5" i="166" s="1"/>
  <c r="F6" i="166" l="1"/>
  <c r="G6" i="166" s="1"/>
  <c r="H6" i="166" s="1"/>
  <c r="F7" i="166"/>
  <c r="F8" i="166" l="1"/>
  <c r="G7" i="166"/>
  <c r="H7" i="166" s="1"/>
  <c r="G8" i="166" l="1"/>
  <c r="H8" i="166" s="1"/>
  <c r="F9" i="166"/>
  <c r="G9" i="166" l="1"/>
  <c r="H9" i="166" s="1"/>
  <c r="F10" i="166"/>
  <c r="G10" i="166" l="1"/>
  <c r="H10" i="166" s="1"/>
  <c r="F11" i="166"/>
  <c r="F12" i="166" l="1"/>
  <c r="G11" i="166"/>
  <c r="H11" i="166" s="1"/>
  <c r="G12" i="166" l="1"/>
  <c r="H12" i="166" s="1"/>
  <c r="F13" i="166"/>
  <c r="G13" i="166" l="1"/>
  <c r="H13" i="166" s="1"/>
  <c r="F14" i="166"/>
  <c r="F15" i="166" l="1"/>
  <c r="G14" i="166"/>
  <c r="H14" i="166" s="1"/>
  <c r="F16" i="166" l="1"/>
  <c r="G15" i="166"/>
  <c r="H15" i="166" s="1"/>
  <c r="F17" i="166" l="1"/>
  <c r="G16" i="166"/>
  <c r="H16" i="166" s="1"/>
  <c r="G17" i="166" l="1"/>
  <c r="H17" i="166" s="1"/>
  <c r="F18" i="166"/>
  <c r="F19" i="166" l="1"/>
  <c r="G18" i="166"/>
  <c r="H18" i="166" s="1"/>
  <c r="F20" i="166" l="1"/>
  <c r="G19" i="166"/>
  <c r="H19" i="166" s="1"/>
  <c r="F21" i="166" l="1"/>
  <c r="G20" i="166"/>
  <c r="H20" i="166" s="1"/>
  <c r="G21" i="166" l="1"/>
  <c r="H21" i="166" s="1"/>
  <c r="F22" i="166"/>
  <c r="F23" i="166" l="1"/>
  <c r="G22" i="166"/>
  <c r="H22" i="166" s="1"/>
  <c r="F24" i="166" l="1"/>
  <c r="G23" i="166"/>
  <c r="H23" i="166" s="1"/>
  <c r="G24" i="166" l="1"/>
  <c r="H24" i="166" s="1"/>
  <c r="F25" i="166"/>
  <c r="G25" i="166" l="1"/>
  <c r="H25" i="166" s="1"/>
  <c r="F26" i="166"/>
  <c r="G26" i="166" l="1"/>
  <c r="H26" i="166" s="1"/>
  <c r="F27" i="166"/>
  <c r="F28" i="166" l="1"/>
  <c r="G27" i="166"/>
  <c r="H27" i="166" s="1"/>
  <c r="G28" i="166" l="1"/>
  <c r="H28" i="166" s="1"/>
  <c r="F29" i="166"/>
  <c r="G29" i="166" l="1"/>
  <c r="H29" i="166" s="1"/>
  <c r="F30" i="166"/>
  <c r="F31" i="166" l="1"/>
  <c r="G30" i="166"/>
  <c r="H30" i="166" s="1"/>
  <c r="F32" i="166" l="1"/>
  <c r="G31" i="166"/>
  <c r="H31" i="166" s="1"/>
  <c r="F33" i="166" l="1"/>
  <c r="G32" i="166"/>
  <c r="H32" i="166" s="1"/>
  <c r="G33" i="166" l="1"/>
  <c r="H33" i="166" s="1"/>
  <c r="F34" i="166"/>
  <c r="F35" i="166" l="1"/>
  <c r="G34" i="166"/>
  <c r="H34" i="166" s="1"/>
  <c r="F36" i="166" l="1"/>
  <c r="G35" i="166"/>
  <c r="H35" i="166" s="1"/>
  <c r="F37" i="166" l="1"/>
  <c r="G36" i="166"/>
  <c r="H36" i="166" s="1"/>
  <c r="G37" i="166" l="1"/>
  <c r="H37" i="166" s="1"/>
  <c r="F38" i="166"/>
  <c r="F39" i="166" l="1"/>
  <c r="G38" i="166"/>
  <c r="H38" i="166" s="1"/>
  <c r="F40" i="166" l="1"/>
  <c r="G39" i="166"/>
  <c r="H39" i="166" s="1"/>
  <c r="G40" i="166" l="1"/>
  <c r="H40" i="166" s="1"/>
  <c r="F41" i="166"/>
  <c r="G41" i="166" l="1"/>
  <c r="H41" i="166" s="1"/>
  <c r="F42" i="166"/>
  <c r="G42" i="166" l="1"/>
  <c r="H42" i="166" s="1"/>
  <c r="F43" i="166"/>
  <c r="F44" i="166" l="1"/>
  <c r="G43" i="166"/>
  <c r="H43" i="166" s="1"/>
  <c r="G44" i="166" l="1"/>
  <c r="H44" i="166" s="1"/>
  <c r="F45" i="166"/>
  <c r="G45" i="166" l="1"/>
  <c r="H45" i="166" s="1"/>
  <c r="F46" i="166"/>
  <c r="G46" i="166" l="1"/>
  <c r="H46" i="166" s="1"/>
  <c r="F47" i="166"/>
  <c r="F48" i="166" l="1"/>
  <c r="G47" i="166"/>
  <c r="H47" i="166" s="1"/>
  <c r="F49" i="166" l="1"/>
  <c r="G48" i="166"/>
  <c r="H48" i="166" s="1"/>
  <c r="G49" i="166" l="1"/>
  <c r="H49" i="166" s="1"/>
  <c r="F50" i="166"/>
  <c r="F51" i="166" l="1"/>
  <c r="G50" i="166"/>
  <c r="H50" i="166" s="1"/>
  <c r="F52" i="166" l="1"/>
  <c r="G51" i="166"/>
  <c r="H51" i="166" s="1"/>
  <c r="F53" i="166" l="1"/>
  <c r="G52" i="166"/>
  <c r="H52" i="166" s="1"/>
  <c r="G53" i="166" l="1"/>
  <c r="H53" i="166" s="1"/>
  <c r="F54" i="166"/>
  <c r="F55" i="166" l="1"/>
  <c r="G54" i="166"/>
  <c r="H54" i="166" s="1"/>
  <c r="F56" i="166" l="1"/>
  <c r="G55" i="166"/>
  <c r="H55" i="166" s="1"/>
  <c r="G56" i="166" l="1"/>
  <c r="H56" i="166" s="1"/>
  <c r="F57" i="166"/>
  <c r="G57" i="166" l="1"/>
  <c r="H57" i="166" s="1"/>
  <c r="F58" i="166"/>
  <c r="F59" i="166" l="1"/>
  <c r="G58" i="166"/>
  <c r="H58" i="166" s="1"/>
  <c r="F60" i="166" l="1"/>
  <c r="G59" i="166"/>
  <c r="H59" i="166" s="1"/>
  <c r="G60" i="166" l="1"/>
  <c r="H60" i="166" s="1"/>
  <c r="F61" i="166"/>
  <c r="G61" i="166" l="1"/>
  <c r="H61" i="166" s="1"/>
  <c r="F62" i="166"/>
  <c r="F63" i="166" l="1"/>
  <c r="G62" i="166"/>
  <c r="H62" i="166" s="1"/>
  <c r="F64" i="166" l="1"/>
  <c r="G63" i="166"/>
  <c r="H63" i="166" s="1"/>
  <c r="G64" i="166" l="1"/>
  <c r="H64" i="166" s="1"/>
  <c r="F65" i="166"/>
  <c r="G65" i="166" l="1"/>
  <c r="H65" i="166" s="1"/>
  <c r="F66" i="166"/>
  <c r="F67" i="166" l="1"/>
  <c r="G66" i="166"/>
  <c r="H66" i="166" s="1"/>
  <c r="F68" i="166" l="1"/>
  <c r="G67" i="166"/>
  <c r="H67" i="166" s="1"/>
  <c r="G68" i="166" l="1"/>
  <c r="H68" i="166" s="1"/>
  <c r="F69" i="166"/>
  <c r="G69" i="166" l="1"/>
  <c r="H69" i="166" s="1"/>
  <c r="F70" i="166"/>
  <c r="F71" i="166" l="1"/>
  <c r="G70" i="166"/>
  <c r="H70" i="166" s="1"/>
  <c r="F72" i="166" l="1"/>
  <c r="G71" i="166"/>
  <c r="H71" i="166" s="1"/>
  <c r="G72" i="166" l="1"/>
  <c r="H72" i="166" s="1"/>
  <c r="F73" i="166"/>
  <c r="G73" i="166" l="1"/>
  <c r="H73" i="166" s="1"/>
  <c r="F74" i="166"/>
  <c r="F75" i="166" l="1"/>
  <c r="G74" i="166"/>
  <c r="H74" i="166" s="1"/>
  <c r="F76" i="166" l="1"/>
  <c r="G75" i="166"/>
  <c r="H75" i="166" s="1"/>
  <c r="G76" i="166" l="1"/>
  <c r="H76" i="166" s="1"/>
  <c r="F77" i="166"/>
  <c r="G77" i="166" l="1"/>
  <c r="H77" i="166" s="1"/>
  <c r="F78" i="166"/>
  <c r="F79" i="166" l="1"/>
  <c r="G78" i="166"/>
  <c r="H78" i="166" s="1"/>
  <c r="F80" i="166" l="1"/>
  <c r="G79" i="166"/>
  <c r="H79" i="166" s="1"/>
  <c r="G80" i="166" l="1"/>
  <c r="H80" i="166" s="1"/>
  <c r="F81" i="166"/>
  <c r="G81" i="166" l="1"/>
  <c r="H81" i="166" s="1"/>
  <c r="F82" i="166"/>
  <c r="F83" i="166" l="1"/>
  <c r="G82" i="166"/>
  <c r="H82" i="166" s="1"/>
  <c r="F84" i="166" l="1"/>
  <c r="G83" i="166"/>
  <c r="H83" i="166" s="1"/>
  <c r="G84" i="166" l="1"/>
  <c r="H84" i="166" s="1"/>
  <c r="F85" i="166"/>
  <c r="G85" i="166" l="1"/>
  <c r="H85" i="166" s="1"/>
  <c r="F86" i="166"/>
  <c r="F87" i="166" l="1"/>
  <c r="G86" i="166"/>
  <c r="H86" i="166" s="1"/>
  <c r="F88" i="166" l="1"/>
  <c r="G87" i="166"/>
  <c r="H87" i="166" s="1"/>
  <c r="G88" i="166" l="1"/>
  <c r="H88" i="166" s="1"/>
  <c r="F89" i="166"/>
  <c r="G89" i="166" l="1"/>
  <c r="H89" i="166" s="1"/>
  <c r="F90" i="166"/>
  <c r="F91" i="166" l="1"/>
  <c r="G90" i="166"/>
  <c r="H90" i="166" s="1"/>
  <c r="F92" i="166" l="1"/>
  <c r="G91" i="166"/>
  <c r="H91" i="166" s="1"/>
  <c r="G92" i="166" l="1"/>
  <c r="H92" i="166" s="1"/>
  <c r="F93" i="166"/>
  <c r="G93" i="166" l="1"/>
  <c r="H93" i="166" s="1"/>
  <c r="F94" i="166"/>
  <c r="F95" i="166" l="1"/>
  <c r="G94" i="166"/>
  <c r="H94" i="166" s="1"/>
  <c r="F96" i="166" l="1"/>
  <c r="G95" i="166"/>
  <c r="H95" i="166" s="1"/>
  <c r="G96" i="166" l="1"/>
  <c r="H96" i="166" s="1"/>
  <c r="F97" i="166"/>
  <c r="G97" i="166" l="1"/>
  <c r="H97" i="166" s="1"/>
  <c r="F98" i="166"/>
  <c r="F99" i="166" l="1"/>
  <c r="G98" i="166"/>
  <c r="H98" i="166" s="1"/>
  <c r="F100" i="166" l="1"/>
  <c r="G99" i="166"/>
  <c r="H99" i="166" s="1"/>
  <c r="G100" i="166" l="1"/>
  <c r="H100" i="166" s="1"/>
  <c r="F101" i="166"/>
  <c r="G101" i="166" l="1"/>
  <c r="H101" i="166" s="1"/>
  <c r="F102" i="166"/>
  <c r="F103" i="166" l="1"/>
  <c r="G102" i="166"/>
  <c r="H102" i="166" s="1"/>
  <c r="F104" i="166" l="1"/>
  <c r="G104" i="166" s="1"/>
  <c r="H104" i="166" s="1"/>
  <c r="G103" i="166"/>
  <c r="H103" i="166" s="1"/>
  <c r="L14" i="158" l="1"/>
  <c r="I14" i="158"/>
  <c r="F14" i="158"/>
  <c r="C13" i="160"/>
  <c r="C14" i="158"/>
  <c r="F10" i="158"/>
  <c r="F9" i="158"/>
  <c r="F8" i="158"/>
  <c r="C25" i="159"/>
  <c r="C21" i="159"/>
  <c r="C22" i="159" s="1"/>
  <c r="F12" i="158" l="1"/>
  <c r="C10" i="158"/>
  <c r="C9" i="158"/>
  <c r="C8" i="158"/>
  <c r="C14" i="159"/>
  <c r="C10" i="159"/>
  <c r="C9" i="159"/>
  <c r="C8" i="159"/>
  <c r="C14" i="160"/>
  <c r="C16" i="160" s="1"/>
  <c r="C17" i="160" s="1"/>
  <c r="C10" i="160"/>
  <c r="C9" i="160"/>
  <c r="C8" i="160"/>
  <c r="C15" i="160" l="1"/>
  <c r="C12" i="158"/>
  <c r="C15" i="159"/>
  <c r="C23" i="159"/>
  <c r="C27" i="159"/>
  <c r="C26" i="159"/>
  <c r="C16" i="159"/>
  <c r="C17" i="159" s="1"/>
  <c r="C12" i="159"/>
  <c r="C12" i="160"/>
  <c r="E6" i="162"/>
  <c r="D8" i="148"/>
  <c r="D11" i="148" s="1"/>
  <c r="C7" i="161"/>
  <c r="C5" i="161"/>
  <c r="C5" i="147"/>
  <c r="C8" i="147" s="1"/>
  <c r="C6" i="162"/>
  <c r="B7" i="162"/>
  <c r="B8" i="162" s="1"/>
  <c r="E8" i="162" s="1"/>
  <c r="D12" i="148" l="1"/>
  <c r="E7" i="162"/>
  <c r="C28" i="159"/>
  <c r="C13" i="147"/>
  <c r="C8" i="162"/>
  <c r="B9" i="162"/>
  <c r="E9" i="162" s="1"/>
  <c r="C7" i="162"/>
  <c r="C12" i="147"/>
  <c r="B10" i="162" l="1"/>
  <c r="E10" i="162" s="1"/>
  <c r="C9" i="162"/>
  <c r="C10" i="162" l="1"/>
  <c r="B11" i="162"/>
  <c r="E11" i="162" s="1"/>
  <c r="B12" i="162" l="1"/>
  <c r="E12" i="162" s="1"/>
  <c r="C11" i="162"/>
  <c r="B13" i="162" l="1"/>
  <c r="E13" i="162" s="1"/>
  <c r="C12" i="162"/>
  <c r="B14" i="162" l="1"/>
  <c r="E14" i="162" s="1"/>
  <c r="C13" i="162"/>
  <c r="B15" i="162" l="1"/>
  <c r="E15" i="162" s="1"/>
  <c r="C14" i="162"/>
  <c r="B16" i="162" l="1"/>
  <c r="E16" i="162" s="1"/>
  <c r="C15" i="162"/>
  <c r="B17" i="162" l="1"/>
  <c r="E17" i="162" s="1"/>
  <c r="C16" i="162"/>
  <c r="B18" i="162" l="1"/>
  <c r="E18" i="162" s="1"/>
  <c r="C17" i="162"/>
  <c r="B19" i="162" l="1"/>
  <c r="E19" i="162" s="1"/>
  <c r="C18" i="162"/>
  <c r="B20" i="162" l="1"/>
  <c r="E20" i="162" s="1"/>
  <c r="C19" i="162"/>
  <c r="B21" i="162" l="1"/>
  <c r="E21" i="162" s="1"/>
  <c r="C20" i="162"/>
  <c r="B22" i="162" l="1"/>
  <c r="E22" i="162" s="1"/>
  <c r="C21" i="162"/>
  <c r="B23" i="162" l="1"/>
  <c r="E23" i="162" s="1"/>
  <c r="C22" i="162"/>
  <c r="B24" i="162" l="1"/>
  <c r="E24" i="162" s="1"/>
  <c r="C23" i="162"/>
  <c r="B25" i="162" l="1"/>
  <c r="E25" i="162" s="1"/>
  <c r="C24" i="162"/>
  <c r="B26" i="162" l="1"/>
  <c r="E26" i="162" s="1"/>
  <c r="C25" i="162"/>
  <c r="B27" i="162" l="1"/>
  <c r="E27" i="162" s="1"/>
  <c r="C26" i="162"/>
  <c r="B28" i="162" l="1"/>
  <c r="E28" i="162" s="1"/>
  <c r="C27" i="162"/>
  <c r="B29" i="162" l="1"/>
  <c r="E29" i="162" s="1"/>
  <c r="C28" i="162"/>
  <c r="B30" i="162" l="1"/>
  <c r="E30" i="162" s="1"/>
  <c r="C29" i="162"/>
  <c r="B31" i="162" l="1"/>
  <c r="E31" i="162" s="1"/>
  <c r="C30" i="162"/>
  <c r="B32" i="162" l="1"/>
  <c r="E32" i="162" s="1"/>
  <c r="C31" i="162"/>
  <c r="B33" i="162" l="1"/>
  <c r="E33" i="162" s="1"/>
  <c r="C32" i="162"/>
  <c r="B34" i="162" l="1"/>
  <c r="E34" i="162" s="1"/>
  <c r="C33" i="162"/>
  <c r="B35" i="162" l="1"/>
  <c r="E35" i="162" s="1"/>
  <c r="C34" i="162"/>
  <c r="B36" i="162" l="1"/>
  <c r="E36" i="162" s="1"/>
  <c r="C35" i="162"/>
  <c r="B37" i="162" l="1"/>
  <c r="E37" i="162" s="1"/>
  <c r="C36" i="162"/>
  <c r="B38" i="162" l="1"/>
  <c r="E38" i="162" s="1"/>
  <c r="C37" i="162"/>
  <c r="C38" i="162" l="1"/>
  <c r="B39" i="162"/>
  <c r="E39" i="162" s="1"/>
  <c r="B40" i="162" l="1"/>
  <c r="E40" i="162" s="1"/>
  <c r="C39" i="162"/>
  <c r="B41" i="162" l="1"/>
  <c r="E41" i="162" s="1"/>
  <c r="C40" i="162"/>
  <c r="B42" i="162" l="1"/>
  <c r="E42" i="162" s="1"/>
  <c r="C41" i="162"/>
  <c r="B43" i="162" l="1"/>
  <c r="E43" i="162" s="1"/>
  <c r="C42" i="162"/>
  <c r="B44" i="162" l="1"/>
  <c r="E44" i="162" s="1"/>
  <c r="C43" i="162"/>
  <c r="B45" i="162" l="1"/>
  <c r="E45" i="162" s="1"/>
  <c r="C44" i="162"/>
  <c r="B46" i="162" l="1"/>
  <c r="E46" i="162" s="1"/>
  <c r="C45" i="162"/>
  <c r="B47" i="162" l="1"/>
  <c r="E47" i="162" s="1"/>
  <c r="C46" i="162"/>
  <c r="B48" i="162" l="1"/>
  <c r="E48" i="162" s="1"/>
  <c r="C47" i="162"/>
  <c r="B49" i="162" l="1"/>
  <c r="E49" i="162" s="1"/>
  <c r="C48" i="162"/>
  <c r="C49" i="162" l="1"/>
  <c r="B50" i="162"/>
  <c r="E50" i="162" s="1"/>
  <c r="C50" i="162" l="1"/>
  <c r="B51" i="162"/>
  <c r="E51" i="162" s="1"/>
  <c r="B52" i="162" l="1"/>
  <c r="E52" i="162" s="1"/>
  <c r="C51" i="162"/>
  <c r="C52" i="162" l="1"/>
  <c r="B53" i="162"/>
  <c r="E53" i="162" s="1"/>
  <c r="B54" i="162" l="1"/>
  <c r="E54" i="162" s="1"/>
  <c r="C53" i="162"/>
  <c r="B55" i="162" l="1"/>
  <c r="E55" i="162" s="1"/>
  <c r="C54" i="162"/>
  <c r="B56" i="162" l="1"/>
  <c r="C55" i="162"/>
  <c r="C56" i="162" l="1"/>
  <c r="E56" i="162"/>
</calcChain>
</file>

<file path=xl/sharedStrings.xml><?xml version="1.0" encoding="utf-8"?>
<sst xmlns="http://schemas.openxmlformats.org/spreadsheetml/2006/main" count="162" uniqueCount="109">
  <si>
    <t>X</t>
  </si>
  <si>
    <t>(a)</t>
  </si>
  <si>
    <t>Zmax =</t>
  </si>
  <si>
    <t>Zmin =</t>
  </si>
  <si>
    <t>Num Rows</t>
  </si>
  <si>
    <t>St DEV</t>
  </si>
  <si>
    <t>P(Z)</t>
  </si>
  <si>
    <t>Z</t>
  </si>
  <si>
    <t>Mean</t>
  </si>
  <si>
    <t>Normal distribution</t>
  </si>
  <si>
    <t>n =</t>
  </si>
  <si>
    <t>P(X = 3) =</t>
  </si>
  <si>
    <t>VAR(X) =</t>
  </si>
  <si>
    <t>E(X) =</t>
  </si>
  <si>
    <t>P(X &gt; 4) =</t>
  </si>
  <si>
    <t>p =</t>
  </si>
  <si>
    <t>P(X = 2) =</t>
  </si>
  <si>
    <t>P(X = 0) =</t>
  </si>
  <si>
    <t>Mean =</t>
  </si>
  <si>
    <t>Standard deviation =</t>
  </si>
  <si>
    <t>x =</t>
  </si>
  <si>
    <t>Exponential distribution</t>
  </si>
  <si>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=</t>
    </r>
  </si>
  <si>
    <t>x</t>
  </si>
  <si>
    <t>=EXPON.DIST(B6,$C$3,FALSE)</t>
  </si>
  <si>
    <t>=EXPON.DIST(B56,$C$3,FALSE)</t>
  </si>
  <si>
    <t>P(X &gt; x) =</t>
  </si>
  <si>
    <t>=C4/60</t>
  </si>
  <si>
    <t>Number of arrivals per hour =</t>
  </si>
  <si>
    <r>
      <t xml:space="preserve">Mean number of arrivals per minute, </t>
    </r>
    <r>
      <rPr>
        <sz val="11"/>
        <rFont val="Symbol"/>
        <family val="1"/>
        <charset val="2"/>
      </rPr>
      <t>l</t>
    </r>
    <r>
      <rPr>
        <sz val="11"/>
        <rFont val="Calibri"/>
        <family val="2"/>
      </rPr>
      <t xml:space="preserve"> =</t>
    </r>
  </si>
  <si>
    <t>=1/C5</t>
  </si>
  <si>
    <t>Mean time between arrivals =</t>
  </si>
  <si>
    <t>Poisson distribution</t>
  </si>
  <si>
    <t>=1-EXPON.DIST(C11,C5,TRUE)</t>
  </si>
  <si>
    <t>f(x)</t>
  </si>
  <si>
    <r>
      <rPr>
        <sz val="11"/>
        <rFont val="Symbol"/>
        <family val="1"/>
        <charset val="2"/>
      </rPr>
      <t>l</t>
    </r>
    <r>
      <rPr>
        <sz val="11"/>
        <rFont val="Calibri"/>
        <family val="2"/>
      </rPr>
      <t xml:space="preserve"> =</t>
    </r>
  </si>
  <si>
    <t>=1/C3</t>
  </si>
  <si>
    <t>Require P(X &lt; 30 seconds)</t>
  </si>
  <si>
    <t>Arrival time =</t>
  </si>
  <si>
    <t>P(X &lt; 30 seconds) = P(X &lt; 0.5 minutes)</t>
  </si>
  <si>
    <t>P(X &lt; 0.5 minutes) =</t>
  </si>
  <si>
    <t>Arrival time per minute, x=</t>
  </si>
  <si>
    <r>
      <t xml:space="preserve">Average rate per minute, </t>
    </r>
    <r>
      <rPr>
        <sz val="11"/>
        <rFont val="Symbol"/>
        <family val="1"/>
        <charset val="2"/>
      </rPr>
      <t>l</t>
    </r>
    <r>
      <rPr>
        <sz val="11"/>
        <rFont val="Calibri"/>
        <family val="1"/>
        <charset val="2"/>
      </rPr>
      <t xml:space="preserve"> =</t>
    </r>
  </si>
  <si>
    <t>=D7/60</t>
  </si>
  <si>
    <t>=EXPON.DIST(D8,C3,TRUE)</t>
  </si>
  <si>
    <t>f(x) using equation</t>
  </si>
  <si>
    <t>=$C$3*EXP(-$C$3*B6)</t>
  </si>
  <si>
    <t>=EXP(-C11*C5)</t>
  </si>
  <si>
    <t>or P(X &gt; x) =</t>
  </si>
  <si>
    <t>=1-EXP(-C3*D8)</t>
  </si>
  <si>
    <t>or P(X &lt; 0.5 minutes) =</t>
  </si>
  <si>
    <t>N =</t>
  </si>
  <si>
    <t>M =</t>
  </si>
  <si>
    <t>r =</t>
  </si>
  <si>
    <r>
      <rPr>
        <vertAlign val="super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>C</t>
    </r>
    <r>
      <rPr>
        <vertAlign val="subscript"/>
        <sz val="11"/>
        <rFont val="Calibri"/>
        <family val="2"/>
        <scheme val="minor"/>
      </rPr>
      <t>r</t>
    </r>
    <r>
      <rPr>
        <sz val="11"/>
        <rFont val="Calibri"/>
        <family val="2"/>
        <scheme val="minor"/>
      </rPr>
      <t xml:space="preserve"> =</t>
    </r>
  </si>
  <si>
    <r>
      <rPr>
        <vertAlign val="superscript"/>
        <sz val="11"/>
        <rFont val="Calibri"/>
        <family val="2"/>
        <scheme val="minor"/>
      </rPr>
      <t>N-M</t>
    </r>
    <r>
      <rPr>
        <sz val="11"/>
        <rFont val="Calibri"/>
        <family val="2"/>
        <scheme val="minor"/>
      </rPr>
      <t>C</t>
    </r>
    <r>
      <rPr>
        <vertAlign val="subscript"/>
        <sz val="11"/>
        <rFont val="Calibri"/>
        <family val="2"/>
        <scheme val="minor"/>
      </rPr>
      <t>n-r</t>
    </r>
    <r>
      <rPr>
        <sz val="11"/>
        <rFont val="Calibri"/>
        <family val="2"/>
        <scheme val="minor"/>
      </rPr>
      <t xml:space="preserve"> =</t>
    </r>
  </si>
  <si>
    <r>
      <rPr>
        <vertAlign val="super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>C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</t>
    </r>
  </si>
  <si>
    <t>=C8*C9/C10</t>
  </si>
  <si>
    <t>=COMBIN(C4,C6)</t>
  </si>
  <si>
    <t>=COMBIN(C3-C4,C5-C6)</t>
  </si>
  <si>
    <t>=COMBIN(C3,C5)</t>
  </si>
  <si>
    <t>SD(X) =</t>
  </si>
  <si>
    <t>=C4/C3</t>
  </si>
  <si>
    <t>=C5*C14</t>
  </si>
  <si>
    <t>=C5*C14*(1-C14)*(C3-C4)/(C3-1)</t>
  </si>
  <si>
    <t>=SQRT(C16)</t>
  </si>
  <si>
    <t>Sampling is without replacement - Hypergeometric distribution</t>
  </si>
  <si>
    <t>Binomial approximation</t>
  </si>
  <si>
    <t>n/N =</t>
  </si>
  <si>
    <t>Decision:</t>
  </si>
  <si>
    <t>=IF(C21&lt;0.05,"binomial approximation","Do not use binomial approximation")</t>
  </si>
  <si>
    <t>=C5/C3</t>
  </si>
  <si>
    <t>=BINOM.DIST(C6,C5,C14,FALSE)</t>
  </si>
  <si>
    <t>or</t>
  </si>
  <si>
    <t>nCr =</t>
  </si>
  <si>
    <t>pr =</t>
  </si>
  <si>
    <t>qn-r =</t>
  </si>
  <si>
    <t>=COMBIN(C5,C6)</t>
  </si>
  <si>
    <t>=C14^C6</t>
  </si>
  <si>
    <t>=(1-C14)^(C5-C6)</t>
  </si>
  <si>
    <t>=C25*C26*C27</t>
  </si>
  <si>
    <t>or P(X = 3) =</t>
  </si>
  <si>
    <t>=HYPGEOM.DIST(C6,C5,C4,C3,FALSE)</t>
  </si>
  <si>
    <t>or P(X = 2) =</t>
  </si>
  <si>
    <t>(b)</t>
  </si>
  <si>
    <t>or P(X = 0) =</t>
  </si>
  <si>
    <t xml:space="preserve">(c) </t>
  </si>
  <si>
    <t>=COMBIN(F4,F6)</t>
  </si>
  <si>
    <t>=COMBIN(F3-F4,F5-F6)</t>
  </si>
  <si>
    <t>=COMBIN(F3,F5)</t>
  </si>
  <si>
    <t>=F8*F9/F10</t>
  </si>
  <si>
    <t>=HYPGEOM.DIST(F6,F5,F4,F3,FALSE)</t>
  </si>
  <si>
    <t>Therefore, need to solve P(X=0), P(X=1), P(X=2)</t>
  </si>
  <si>
    <t>Therefore, r =</t>
  </si>
  <si>
    <t>=HYPGEOM.DIST(I11,I5,I4,I3,TRUE)</t>
  </si>
  <si>
    <t>(d)</t>
  </si>
  <si>
    <r>
      <t xml:space="preserve">P(X &gt; 4) = P(X = 5, 6, 7, 8, ……) = 1 - P(X </t>
    </r>
    <r>
      <rPr>
        <sz val="11"/>
        <rFont val="Calibri"/>
        <family val="2"/>
      </rPr>
      <t>≤ 4)</t>
    </r>
  </si>
  <si>
    <t>Thereore, r =</t>
  </si>
  <si>
    <r>
      <t xml:space="preserve">Use the Excel hypergeometic function to calculate P(X&lt;2). Therefore, given P(X &lt; 2) = P(X </t>
    </r>
    <r>
      <rPr>
        <sz val="11"/>
        <rFont val="Calibri"/>
        <family val="2"/>
      </rPr>
      <t>≤ 1)</t>
    </r>
    <r>
      <rPr>
        <sz val="11"/>
        <rFont val="Calibri"/>
        <family val="2"/>
        <scheme val="minor"/>
      </rPr>
      <t>.</t>
    </r>
  </si>
  <si>
    <t>=1-HYPGEOM.DIST(L11,L5,L4,L3,TRUE)</t>
  </si>
  <si>
    <t>P(X &lt; 4) =</t>
  </si>
  <si>
    <t>P(X &lt; 3) = P(X = 0) + P(X = 1) + P(X=2)</t>
  </si>
  <si>
    <r>
      <t xml:space="preserve">Probability must wait </t>
    </r>
    <r>
      <rPr>
        <sz val="11"/>
        <color rgb="FFFF0000"/>
        <rFont val="Calibri"/>
        <family val="2"/>
        <scheme val="minor"/>
      </rPr>
      <t>more than 2 minutes</t>
    </r>
    <r>
      <rPr>
        <sz val="11"/>
        <rFont val="Calibri"/>
        <family val="2"/>
        <scheme val="minor"/>
      </rPr>
      <t xml:space="preserve"> for another customer arrival</t>
    </r>
  </si>
  <si>
    <t>Example 1</t>
  </si>
  <si>
    <t>X1</t>
  </si>
  <si>
    <t>X2</t>
  </si>
  <si>
    <t>Example 2</t>
  </si>
  <si>
    <t>X3</t>
  </si>
  <si>
    <t>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</si>
</sst>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11"/>
      <name val="Symbol"/>
      <family val="1"/>
      <charset val="2"/>
    </font>
    <font>
      <sz val="10"/>
      <name val="Symbol"/>
      <family val="1"/>
      <charset val="2"/>
    </font>
    <font>
      <sz val="10"/>
      <name val="Arial"/>
      <family val="1"/>
      <charset val="2"/>
    </font>
    <font>
      <sz val="11"/>
      <color rgb="FFFF0000"/>
      <name val="Calibri"/>
      <family val="2"/>
      <scheme val="minor"/>
    </font>
    <font>
      <sz val="11"/>
      <name val="Calibri"/>
      <family val="1"/>
      <charset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quotePrefix="1" applyFont="1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0" xfId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164" fontId="3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3" fillId="0" borderId="0" xfId="0" applyFont="1"/>
    <xf numFmtId="0" fontId="3" fillId="2" borderId="1" xfId="0" applyFont="1" applyFill="1" applyBorder="1"/>
    <xf numFmtId="0" fontId="12" fillId="0" borderId="1" xfId="0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69867436161119"/>
          <c:y val="3.59477124183006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885071890746626E-2"/>
          <c:y val="0.18954308856428898"/>
          <c:w val="0.91618108130231424"/>
          <c:h val="0.67647274711737615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447-4C85-968D-6DD0915E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142784"/>
        <c:axId val="601142392"/>
      </c:scatterChart>
      <c:valAx>
        <c:axId val="601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142392"/>
        <c:crosses val="autoZero"/>
        <c:crossBetween val="midCat"/>
      </c:valAx>
      <c:valAx>
        <c:axId val="601142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1427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85254858706862"/>
          <c:y val="3.58306188925081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829071001291E-2"/>
          <c:y val="0.15635204020771867"/>
          <c:w val="0.94358066290417419"/>
          <c:h val="0.726385520131693"/>
        </c:manualLayout>
      </c:layout>
      <c:scatterChart>
        <c:scatterStyle val="smoothMarker"/>
        <c:varyColors val="0"/>
        <c:ser>
          <c:idx val="0"/>
          <c:order val="0"/>
          <c:tx>
            <c:v>Normal curve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00"/>
              <c:pt idx="0">
                <c:v>-3</c:v>
              </c:pt>
              <c:pt idx="1">
                <c:v>-2.9393939393939394</c:v>
              </c:pt>
              <c:pt idx="2">
                <c:v>-2.8787878787878789</c:v>
              </c:pt>
              <c:pt idx="3">
                <c:v>-2.8181818181818183</c:v>
              </c:pt>
              <c:pt idx="4">
                <c:v>-2.7575757575757578</c:v>
              </c:pt>
              <c:pt idx="5">
                <c:v>-2.6969696969696972</c:v>
              </c:pt>
              <c:pt idx="6">
                <c:v>-2.6363636363636367</c:v>
              </c:pt>
              <c:pt idx="7">
                <c:v>-2.5757575757575761</c:v>
              </c:pt>
              <c:pt idx="8">
                <c:v>-2.5151515151515156</c:v>
              </c:pt>
              <c:pt idx="9">
                <c:v>-2.454545454545455</c:v>
              </c:pt>
              <c:pt idx="10">
                <c:v>-2.3939393939393945</c:v>
              </c:pt>
              <c:pt idx="11">
                <c:v>-2.3333333333333339</c:v>
              </c:pt>
              <c:pt idx="12">
                <c:v>-2.2727272727272734</c:v>
              </c:pt>
              <c:pt idx="13">
                <c:v>-2.2121212121212128</c:v>
              </c:pt>
              <c:pt idx="14">
                <c:v>-2.1515151515151523</c:v>
              </c:pt>
              <c:pt idx="15">
                <c:v>-2.0909090909090917</c:v>
              </c:pt>
              <c:pt idx="16">
                <c:v>-2.0303030303030312</c:v>
              </c:pt>
              <c:pt idx="17">
                <c:v>-1.9696969696969706</c:v>
              </c:pt>
              <c:pt idx="18">
                <c:v>-1.9090909090909101</c:v>
              </c:pt>
              <c:pt idx="19">
                <c:v>-1.8484848484848495</c:v>
              </c:pt>
              <c:pt idx="20">
                <c:v>-1.787878787878789</c:v>
              </c:pt>
              <c:pt idx="21">
                <c:v>-1.7272727272727284</c:v>
              </c:pt>
              <c:pt idx="22">
                <c:v>-1.6666666666666679</c:v>
              </c:pt>
              <c:pt idx="23">
                <c:v>-1.6060606060606073</c:v>
              </c:pt>
              <c:pt idx="24">
                <c:v>-1.5454545454545467</c:v>
              </c:pt>
              <c:pt idx="25">
                <c:v>-1.4848484848484862</c:v>
              </c:pt>
              <c:pt idx="26">
                <c:v>-1.4242424242424256</c:v>
              </c:pt>
              <c:pt idx="27">
                <c:v>-1.3636363636363651</c:v>
              </c:pt>
              <c:pt idx="28">
                <c:v>-1.3030303030303045</c:v>
              </c:pt>
              <c:pt idx="29">
                <c:v>-1.242424242424244</c:v>
              </c:pt>
              <c:pt idx="30">
                <c:v>-1.1818181818181834</c:v>
              </c:pt>
              <c:pt idx="31">
                <c:v>-1.1212121212121229</c:v>
              </c:pt>
              <c:pt idx="32">
                <c:v>-1.0606060606060623</c:v>
              </c:pt>
              <c:pt idx="33">
                <c:v>-1.0000000000000018</c:v>
              </c:pt>
              <c:pt idx="34">
                <c:v>-0.93939393939394122</c:v>
              </c:pt>
              <c:pt idx="35">
                <c:v>-0.87878787878788067</c:v>
              </c:pt>
              <c:pt idx="36">
                <c:v>-0.81818181818182012</c:v>
              </c:pt>
              <c:pt idx="37">
                <c:v>-0.75757575757575957</c:v>
              </c:pt>
              <c:pt idx="38">
                <c:v>-0.69696969696969902</c:v>
              </c:pt>
              <c:pt idx="39">
                <c:v>-0.63636363636363846</c:v>
              </c:pt>
              <c:pt idx="40">
                <c:v>-0.57575757575757791</c:v>
              </c:pt>
              <c:pt idx="41">
                <c:v>-0.51515151515151736</c:v>
              </c:pt>
              <c:pt idx="42">
                <c:v>-0.45454545454545675</c:v>
              </c:pt>
              <c:pt idx="43">
                <c:v>-0.39393939393939614</c:v>
              </c:pt>
              <c:pt idx="44">
                <c:v>-0.33333333333333554</c:v>
              </c:pt>
              <c:pt idx="45">
                <c:v>-0.27272727272727493</c:v>
              </c:pt>
              <c:pt idx="46">
                <c:v>-0.21212121212121432</c:v>
              </c:pt>
              <c:pt idx="47">
                <c:v>-0.15151515151515371</c:v>
              </c:pt>
              <c:pt idx="48">
                <c:v>-9.0909090909093104E-2</c:v>
              </c:pt>
              <c:pt idx="49">
                <c:v>-3.0303030303032497E-2</c:v>
              </c:pt>
              <c:pt idx="50">
                <c:v>3.0303030303028111E-2</c:v>
              </c:pt>
              <c:pt idx="51">
                <c:v>9.0909090909088719E-2</c:v>
              </c:pt>
              <c:pt idx="52">
                <c:v>0.15151515151514933</c:v>
              </c:pt>
              <c:pt idx="53">
                <c:v>0.21212121212120993</c:v>
              </c:pt>
              <c:pt idx="54">
                <c:v>0.27272727272727054</c:v>
              </c:pt>
              <c:pt idx="55">
                <c:v>0.33333333333333115</c:v>
              </c:pt>
              <c:pt idx="56">
                <c:v>0.39393939393939176</c:v>
              </c:pt>
              <c:pt idx="57">
                <c:v>0.45454545454545237</c:v>
              </c:pt>
              <c:pt idx="58">
                <c:v>0.51515151515151292</c:v>
              </c:pt>
              <c:pt idx="59">
                <c:v>0.57575757575757347</c:v>
              </c:pt>
              <c:pt idx="60">
                <c:v>0.63636363636363402</c:v>
              </c:pt>
              <c:pt idx="61">
                <c:v>0.69696969696969457</c:v>
              </c:pt>
              <c:pt idx="62">
                <c:v>0.75757575757575513</c:v>
              </c:pt>
              <c:pt idx="63">
                <c:v>0.81818181818181568</c:v>
              </c:pt>
              <c:pt idx="64">
                <c:v>0.87878787878787623</c:v>
              </c:pt>
              <c:pt idx="65">
                <c:v>0.93939393939393678</c:v>
              </c:pt>
              <c:pt idx="66">
                <c:v>0.99999999999999734</c:v>
              </c:pt>
              <c:pt idx="67">
                <c:v>1.0606060606060579</c:v>
              </c:pt>
              <c:pt idx="68">
                <c:v>1.1212121212121184</c:v>
              </c:pt>
              <c:pt idx="69">
                <c:v>1.181818181818179</c:v>
              </c:pt>
              <c:pt idx="70">
                <c:v>1.2424242424242395</c:v>
              </c:pt>
              <c:pt idx="71">
                <c:v>1.3030303030303001</c:v>
              </c:pt>
              <c:pt idx="72">
                <c:v>1.3636363636363606</c:v>
              </c:pt>
              <c:pt idx="73">
                <c:v>1.4242424242424212</c:v>
              </c:pt>
              <c:pt idx="74">
                <c:v>1.4848484848484818</c:v>
              </c:pt>
              <c:pt idx="75">
                <c:v>1.5454545454545423</c:v>
              </c:pt>
              <c:pt idx="76">
                <c:v>1.6060606060606029</c:v>
              </c:pt>
              <c:pt idx="77">
                <c:v>1.6666666666666634</c:v>
              </c:pt>
              <c:pt idx="78">
                <c:v>1.727272727272724</c:v>
              </c:pt>
              <c:pt idx="79">
                <c:v>1.7878787878787845</c:v>
              </c:pt>
              <c:pt idx="80">
                <c:v>1.8484848484848451</c:v>
              </c:pt>
              <c:pt idx="81">
                <c:v>1.9090909090909056</c:v>
              </c:pt>
              <c:pt idx="82">
                <c:v>1.9696969696969662</c:v>
              </c:pt>
              <c:pt idx="83">
                <c:v>2.0303030303030267</c:v>
              </c:pt>
              <c:pt idx="84">
                <c:v>2.0909090909090873</c:v>
              </c:pt>
              <c:pt idx="85">
                <c:v>2.1515151515151478</c:v>
              </c:pt>
              <c:pt idx="86">
                <c:v>2.2121212121212084</c:v>
              </c:pt>
              <c:pt idx="87">
                <c:v>2.2727272727272689</c:v>
              </c:pt>
              <c:pt idx="88">
                <c:v>2.3333333333333295</c:v>
              </c:pt>
              <c:pt idx="89">
                <c:v>2.39393939393939</c:v>
              </c:pt>
              <c:pt idx="90">
                <c:v>2.4545454545454506</c:v>
              </c:pt>
              <c:pt idx="91">
                <c:v>2.5151515151515111</c:v>
              </c:pt>
              <c:pt idx="92">
                <c:v>2.5757575757575717</c:v>
              </c:pt>
              <c:pt idx="93">
                <c:v>2.6363636363636322</c:v>
              </c:pt>
              <c:pt idx="94">
                <c:v>2.6969696969696928</c:v>
              </c:pt>
              <c:pt idx="95">
                <c:v>2.7575757575757534</c:v>
              </c:pt>
              <c:pt idx="96">
                <c:v>2.8181818181818139</c:v>
              </c:pt>
              <c:pt idx="97">
                <c:v>2.8787878787878745</c:v>
              </c:pt>
              <c:pt idx="98">
                <c:v>2.939393939393935</c:v>
              </c:pt>
              <c:pt idx="99">
                <c:v>2.9999999999999956</c:v>
              </c:pt>
            </c:numLit>
          </c:xVal>
          <c:yVal>
            <c:numLit>
              <c:formatCode>General</c:formatCode>
              <c:ptCount val="100"/>
              <c:pt idx="0">
                <c:v>8.8636968238760153E-4</c:v>
              </c:pt>
              <c:pt idx="1">
                <c:v>1.0611576850575214E-3</c:v>
              </c:pt>
              <c:pt idx="2">
                <c:v>1.2657552857165523E-3</c:v>
              </c:pt>
              <c:pt idx="3">
                <c:v>1.504265069741864E-3</c:v>
              </c:pt>
              <c:pt idx="4">
                <c:v>1.781163502683207E-3</c:v>
              </c:pt>
              <c:pt idx="5">
                <c:v>2.10129970443004E-3</c:v>
              </c:pt>
              <c:pt idx="6">
                <c:v>2.4698865583042211E-3</c:v>
              </c:pt>
              <c:pt idx="7">
                <c:v>2.8924829595268356E-3</c:v>
              </c:pt>
              <c:pt idx="8">
                <c:v>3.3749660373244461E-3</c:v>
              </c:pt>
              <c:pt idx="9">
                <c:v>3.923492257149476E-3</c:v>
              </c:pt>
              <c:pt idx="10">
                <c:v>4.5444464290190804E-3</c:v>
              </c:pt>
              <c:pt idx="11">
                <c:v>5.2443778187418926E-3</c:v>
              </c:pt>
              <c:pt idx="12">
                <c:v>6.0299227833601225E-3</c:v>
              </c:pt>
              <c:pt idx="13">
                <c:v>6.9077136313460998E-3</c:v>
              </c:pt>
              <c:pt idx="14">
                <c:v>7.8842737408056449E-3</c:v>
              </c:pt>
              <c:pt idx="15">
                <c:v>8.9658993517185322E-3</c:v>
              </c:pt>
              <c:pt idx="16">
                <c:v>1.0158528875160791E-2</c:v>
              </c:pt>
              <c:pt idx="17">
                <c:v>1.1467601024962564E-2</c:v>
              </c:pt>
              <c:pt idx="18">
                <c:v>1.2897903564186535E-2</c:v>
              </c:pt>
              <c:pt idx="19">
                <c:v>1.4453414956466518E-2</c:v>
              </c:pt>
              <c:pt idx="20">
                <c:v>1.61371417046327E-2</c:v>
              </c:pt>
              <c:pt idx="21">
                <c:v>1.795095462826482E-2</c:v>
              </c:pt>
              <c:pt idx="22">
                <c:v>1.9895427758549699E-2</c:v>
              </c:pt>
              <c:pt idx="23">
                <c:v>2.1969683893013979E-2</c:v>
              </c:pt>
              <c:pt idx="24">
                <c:v>2.4171251134299736E-2</c:v>
              </c:pt>
              <c:pt idx="25">
                <c:v>2.6495934916950733E-2</c:v>
              </c:pt>
              <c:pt idx="26">
                <c:v>2.8937710086750456E-2</c:v>
              </c:pt>
              <c:pt idx="27">
                <c:v>3.1488637523768674E-2</c:v>
              </c:pt>
              <c:pt idx="28">
                <c:v>3.4138809581809544E-2</c:v>
              </c:pt>
              <c:pt idx="29">
                <c:v>3.6876328246732225E-2</c:v>
              </c:pt>
              <c:pt idx="30">
                <c:v>3.9687319392616972E-2</c:v>
              </c:pt>
              <c:pt idx="31">
                <c:v>4.255598584216376E-2</c:v>
              </c:pt>
              <c:pt idx="32">
                <c:v>4.5464701126272107E-2</c:v>
              </c:pt>
              <c:pt idx="33">
                <c:v>4.8394144903828581E-2</c:v>
              </c:pt>
              <c:pt idx="34">
                <c:v>5.1323479968648736E-2</c:v>
              </c:pt>
              <c:pt idx="35">
                <c:v>5.4230569664095535E-2</c:v>
              </c:pt>
              <c:pt idx="36">
                <c:v>5.7092233379680918E-2</c:v>
              </c:pt>
              <c:pt idx="37">
                <c:v>5.9884536654219868E-2</c:v>
              </c:pt>
              <c:pt idx="38">
                <c:v>6.2583111295583846E-2</c:v>
              </c:pt>
              <c:pt idx="39">
                <c:v>6.5163499887537918E-2</c:v>
              </c:pt>
              <c:pt idx="40">
                <c:v>6.7601518128723156E-2</c:v>
              </c:pt>
              <c:pt idx="41">
                <c:v>6.9873627674530814E-2</c:v>
              </c:pt>
              <c:pt idx="42">
                <c:v>7.1957311562524592E-2</c:v>
              </c:pt>
              <c:pt idx="43">
                <c:v>7.3831443923939435E-2</c:v>
              </c:pt>
              <c:pt idx="44">
                <c:v>7.5476645538598577E-2</c:v>
              </c:pt>
              <c:pt idx="45">
                <c:v>7.687561689145174E-2</c:v>
              </c:pt>
              <c:pt idx="46">
                <c:v>7.8013440740257317E-2</c:v>
              </c:pt>
              <c:pt idx="47">
                <c:v>7.8877846800983739E-2</c:v>
              </c:pt>
              <c:pt idx="48">
                <c:v>7.9459431986348347E-2</c:v>
              </c:pt>
              <c:pt idx="49">
                <c:v>7.9751830670748342E-2</c:v>
              </c:pt>
              <c:pt idx="50">
                <c:v>7.9751830670748355E-2</c:v>
              </c:pt>
              <c:pt idx="51">
                <c:v>7.9459431986348361E-2</c:v>
              </c:pt>
              <c:pt idx="52">
                <c:v>7.8877846800983795E-2</c:v>
              </c:pt>
              <c:pt idx="53">
                <c:v>7.8013440740257387E-2</c:v>
              </c:pt>
              <c:pt idx="54">
                <c:v>7.6875616891451837E-2</c:v>
              </c:pt>
              <c:pt idx="55">
                <c:v>7.5476645538598688E-2</c:v>
              </c:pt>
              <c:pt idx="56">
                <c:v>7.3831443923939546E-2</c:v>
              </c:pt>
              <c:pt idx="57">
                <c:v>7.1957311562524731E-2</c:v>
              </c:pt>
              <c:pt idx="58">
                <c:v>6.987362767453098E-2</c:v>
              </c:pt>
              <c:pt idx="59">
                <c:v>6.7601518128723309E-2</c:v>
              </c:pt>
              <c:pt idx="60">
                <c:v>6.5163499887538126E-2</c:v>
              </c:pt>
              <c:pt idx="61">
                <c:v>6.258311129558404E-2</c:v>
              </c:pt>
              <c:pt idx="62">
                <c:v>5.9884536654220062E-2</c:v>
              </c:pt>
              <c:pt idx="63">
                <c:v>5.7092233379681105E-2</c:v>
              </c:pt>
              <c:pt idx="64">
                <c:v>5.4230569664095757E-2</c:v>
              </c:pt>
              <c:pt idx="65">
                <c:v>5.1323479968648937E-2</c:v>
              </c:pt>
              <c:pt idx="66">
                <c:v>4.8394144903828817E-2</c:v>
              </c:pt>
              <c:pt idx="67">
                <c:v>4.5464701126272301E-2</c:v>
              </c:pt>
              <c:pt idx="68">
                <c:v>4.2555985842163982E-2</c:v>
              </c:pt>
              <c:pt idx="69">
                <c:v>3.9687319392617167E-2</c:v>
              </c:pt>
              <c:pt idx="70">
                <c:v>3.687632824673244E-2</c:v>
              </c:pt>
              <c:pt idx="71">
                <c:v>3.4138809581809731E-2</c:v>
              </c:pt>
              <c:pt idx="72">
                <c:v>3.1488637523768875E-2</c:v>
              </c:pt>
              <c:pt idx="73">
                <c:v>2.8937710086750629E-2</c:v>
              </c:pt>
              <c:pt idx="74">
                <c:v>2.649593491695091E-2</c:v>
              </c:pt>
              <c:pt idx="75">
                <c:v>2.4171251134299892E-2</c:v>
              </c:pt>
              <c:pt idx="76">
                <c:v>2.1969683893014146E-2</c:v>
              </c:pt>
              <c:pt idx="77">
                <c:v>1.9895427758549841E-2</c:v>
              </c:pt>
              <c:pt idx="78">
                <c:v>1.7950954628264966E-2</c:v>
              </c:pt>
              <c:pt idx="79">
                <c:v>1.6137141704632822E-2</c:v>
              </c:pt>
              <c:pt idx="80">
                <c:v>1.4453414956466641E-2</c:v>
              </c:pt>
              <c:pt idx="81">
                <c:v>1.2897903564186641E-2</c:v>
              </c:pt>
              <c:pt idx="82">
                <c:v>1.146760102496267E-2</c:v>
              </c:pt>
              <c:pt idx="83">
                <c:v>1.0158528875160888E-2</c:v>
              </c:pt>
              <c:pt idx="84">
                <c:v>8.965899351718612E-3</c:v>
              </c:pt>
              <c:pt idx="85">
                <c:v>7.8842737408057213E-3</c:v>
              </c:pt>
              <c:pt idx="86">
                <c:v>6.90771363134617E-3</c:v>
              </c:pt>
              <c:pt idx="87">
                <c:v>6.0299227833601841E-3</c:v>
              </c:pt>
              <c:pt idx="88">
                <c:v>5.2443778187419446E-3</c:v>
              </c:pt>
              <c:pt idx="89">
                <c:v>4.544446429019129E-3</c:v>
              </c:pt>
              <c:pt idx="90">
                <c:v>3.9234922571495193E-3</c:v>
              </c:pt>
              <c:pt idx="91">
                <c:v>3.3749660373244834E-3</c:v>
              </c:pt>
              <c:pt idx="92">
                <c:v>2.8924829595268651E-3</c:v>
              </c:pt>
              <c:pt idx="93">
                <c:v>2.4698865583042528E-3</c:v>
              </c:pt>
              <c:pt idx="94">
                <c:v>2.1012997044300647E-3</c:v>
              </c:pt>
              <c:pt idx="95">
                <c:v>1.7811635026832291E-3</c:v>
              </c:pt>
              <c:pt idx="96">
                <c:v>1.5042650697418868E-3</c:v>
              </c:pt>
              <c:pt idx="97">
                <c:v>1.2657552857165658E-3</c:v>
              </c:pt>
              <c:pt idx="98">
                <c:v>1.0611576850575346E-3</c:v>
              </c:pt>
              <c:pt idx="99">
                <c:v>8.8636968238761334E-4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240-4FCA-B2DB-EBF60591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143568"/>
        <c:axId val="541530304"/>
      </c:scatterChart>
      <c:valAx>
        <c:axId val="60114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</a:t>
                </a:r>
              </a:p>
            </c:rich>
          </c:tx>
          <c:layout>
            <c:manualLayout>
              <c:xMode val="edge"/>
              <c:yMode val="edge"/>
              <c:x val="0.95914478589009056"/>
              <c:y val="0.89576684021989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41530304"/>
        <c:crosses val="autoZero"/>
        <c:crossBetween val="midCat"/>
      </c:valAx>
      <c:valAx>
        <c:axId val="541530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0114356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Exponential distribution, mean = 0.4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'Exponential dist'!$B$6:$B$56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</c:numCache>
            </c:numRef>
          </c:xVal>
          <c:yVal>
            <c:numRef>
              <c:f>'Exponential dist'!$C$6:$C$56</c:f>
              <c:numCache>
                <c:formatCode>General</c:formatCode>
                <c:ptCount val="51"/>
                <c:pt idx="0">
                  <c:v>0.4</c:v>
                </c:pt>
                <c:pt idx="1">
                  <c:v>0.36924653855465434</c:v>
                </c:pt>
                <c:pt idx="2">
                  <c:v>0.34085751558648458</c:v>
                </c:pt>
                <c:pt idx="3">
                  <c:v>0.31465114442662134</c:v>
                </c:pt>
                <c:pt idx="4">
                  <c:v>0.29045961482947635</c:v>
                </c:pt>
                <c:pt idx="5">
                  <c:v>0.26812801841425576</c:v>
                </c:pt>
                <c:pt idx="6">
                  <c:v>0.24751335672245633</c:v>
                </c:pt>
                <c:pt idx="7">
                  <c:v>0.22848362553952595</c:v>
                </c:pt>
                <c:pt idx="8">
                  <c:v>0.21091696961721942</c:v>
                </c:pt>
                <c:pt idx="9">
                  <c:v>0.19470090238398868</c:v>
                </c:pt>
                <c:pt idx="10">
                  <c:v>0.17973158564688865</c:v>
                </c:pt>
                <c:pt idx="11">
                  <c:v>0.16591316467263259</c:v>
                </c:pt>
                <c:pt idx="12">
                  <c:v>0.15315715439004485</c:v>
                </c:pt>
                <c:pt idx="13">
                  <c:v>0.14138187278351208</c:v>
                </c:pt>
                <c:pt idx="14">
                  <c:v>0.13051191784921579</c:v>
                </c:pt>
                <c:pt idx="15">
                  <c:v>0.12047768476488081</c:v>
                </c:pt>
                <c:pt idx="16">
                  <c:v>0.11121492018127764</c:v>
                </c:pt>
                <c:pt idx="17">
                  <c:v>0.10266431078142234</c:v>
                </c:pt>
                <c:pt idx="18">
                  <c:v>9.4771103472848672E-2</c:v>
                </c:pt>
                <c:pt idx="19">
                  <c:v>8.7484754780885868E-2</c:v>
                </c:pt>
                <c:pt idx="20">
                  <c:v>8.0758607197862126E-2</c:v>
                </c:pt>
                <c:pt idx="21">
                  <c:v>7.454959041576395E-2</c:v>
                </c:pt>
                <c:pt idx="22">
                  <c:v>6.8817945529220173E-2</c:v>
                </c:pt>
                <c:pt idx="23">
                  <c:v>6.3526970442768227E-2</c:v>
                </c:pt>
                <c:pt idx="24">
                  <c:v>5.8642784852140008E-2</c:v>
                </c:pt>
                <c:pt idx="25">
                  <c:v>5.4134113294645028E-2</c:v>
                </c:pt>
                <c:pt idx="26">
                  <c:v>4.9972084879432922E-2</c:v>
                </c:pt>
                <c:pt idx="27">
                  <c:v>4.6130048415224965E-2</c:v>
                </c:pt>
                <c:pt idx="28">
                  <c:v>4.2583401751701083E-2</c:v>
                </c:pt>
                <c:pt idx="29">
                  <c:v>3.9309434241744573E-2</c:v>
                </c:pt>
                <c:pt idx="30">
                  <c:v>3.6287181315764958E-2</c:v>
                </c:pt>
                <c:pt idx="31">
                  <c:v>3.3497290236878342E-2</c:v>
                </c:pt>
                <c:pt idx="32">
                  <c:v>3.0921896177319858E-2</c:v>
                </c:pt>
                <c:pt idx="33">
                  <c:v>2.8544507822554382E-2</c:v>
                </c:pt>
                <c:pt idx="34">
                  <c:v>2.6349901770561148E-2</c:v>
                </c:pt>
                <c:pt idx="35">
                  <c:v>2.4324025050087149E-2</c:v>
                </c:pt>
                <c:pt idx="36">
                  <c:v>2.2453905133653453E-2</c:v>
                </c:pt>
                <c:pt idx="37">
                  <c:v>2.0727566869090299E-2</c:v>
                </c:pt>
                <c:pt idx="38">
                  <c:v>1.9133955797679316E-2</c:v>
                </c:pt>
                <c:pt idx="39">
                  <c:v>1.7662867367877113E-2</c:v>
                </c:pt>
                <c:pt idx="40">
                  <c:v>1.6304881591346462E-2</c:v>
                </c:pt>
                <c:pt idx="41">
                  <c:v>1.5051302722870467E-2</c:v>
                </c:pt>
                <c:pt idx="42">
                  <c:v>1.389410357789541E-2</c:v>
                </c:pt>
                <c:pt idx="43">
                  <c:v>1.2825874131144298E-2</c:v>
                </c:pt>
                <c:pt idx="44">
                  <c:v>1.1839774067156795E-2</c:v>
                </c:pt>
                <c:pt idx="45">
                  <c:v>1.0929488978917025E-2</c:v>
                </c:pt>
                <c:pt idx="46">
                  <c:v>1.008918993409089E-2</c:v>
                </c:pt>
                <c:pt idx="47">
                  <c:v>9.313496149958805E-3</c:v>
                </c:pt>
                <c:pt idx="48">
                  <c:v>8.597440538035973E-3</c:v>
                </c:pt>
                <c:pt idx="49">
                  <c:v>7.9364378977481217E-3</c:v>
                </c:pt>
                <c:pt idx="50">
                  <c:v>7.3262555554936826E-3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CC-4905-88A1-C5BE5624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725368"/>
        <c:axId val="531725760"/>
      </c:scatterChart>
      <c:valAx>
        <c:axId val="531725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92487386993292509"/>
              <c:y val="0.90410742066126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725760"/>
        <c:crosses val="autoZero"/>
        <c:crossBetween val="midCat"/>
      </c:valAx>
      <c:valAx>
        <c:axId val="53172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>
            <c:manualLayout>
              <c:xMode val="edge"/>
              <c:yMode val="edge"/>
              <c:x val="6.4351851851851855E-2"/>
              <c:y val="4.57348244047893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725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Exponential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77777777777788E-2"/>
          <c:y val="0.11760600989248397"/>
          <c:w val="0.90407407407407403"/>
          <c:h val="0.79930231797512419"/>
        </c:manualLayout>
      </c:layout>
      <c:scatterChart>
        <c:scatterStyle val="smoothMarker"/>
        <c:varyColors val="0"/>
        <c:ser>
          <c:idx val="0"/>
          <c:order val="0"/>
          <c:tx>
            <c:v>Exponential distribution, mean = 0.4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'Exponential dist'!$B$6:$B$56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</c:numCache>
            </c:numRef>
          </c:xVal>
          <c:yVal>
            <c:numRef>
              <c:f>'Exponential dist'!$C$6:$C$56</c:f>
              <c:numCache>
                <c:formatCode>General</c:formatCode>
                <c:ptCount val="51"/>
                <c:pt idx="0">
                  <c:v>0.4</c:v>
                </c:pt>
                <c:pt idx="1">
                  <c:v>0.36924653855465434</c:v>
                </c:pt>
                <c:pt idx="2">
                  <c:v>0.34085751558648458</c:v>
                </c:pt>
                <c:pt idx="3">
                  <c:v>0.31465114442662134</c:v>
                </c:pt>
                <c:pt idx="4">
                  <c:v>0.29045961482947635</c:v>
                </c:pt>
                <c:pt idx="5">
                  <c:v>0.26812801841425576</c:v>
                </c:pt>
                <c:pt idx="6">
                  <c:v>0.24751335672245633</c:v>
                </c:pt>
                <c:pt idx="7">
                  <c:v>0.22848362553952595</c:v>
                </c:pt>
                <c:pt idx="8">
                  <c:v>0.21091696961721942</c:v>
                </c:pt>
                <c:pt idx="9">
                  <c:v>0.19470090238398868</c:v>
                </c:pt>
                <c:pt idx="10">
                  <c:v>0.17973158564688865</c:v>
                </c:pt>
                <c:pt idx="11">
                  <c:v>0.16591316467263259</c:v>
                </c:pt>
                <c:pt idx="12">
                  <c:v>0.15315715439004485</c:v>
                </c:pt>
                <c:pt idx="13">
                  <c:v>0.14138187278351208</c:v>
                </c:pt>
                <c:pt idx="14">
                  <c:v>0.13051191784921579</c:v>
                </c:pt>
                <c:pt idx="15">
                  <c:v>0.12047768476488081</c:v>
                </c:pt>
                <c:pt idx="16">
                  <c:v>0.11121492018127764</c:v>
                </c:pt>
                <c:pt idx="17">
                  <c:v>0.10266431078142234</c:v>
                </c:pt>
                <c:pt idx="18">
                  <c:v>9.4771103472848672E-2</c:v>
                </c:pt>
                <c:pt idx="19">
                  <c:v>8.7484754780885868E-2</c:v>
                </c:pt>
                <c:pt idx="20">
                  <c:v>8.0758607197862126E-2</c:v>
                </c:pt>
                <c:pt idx="21">
                  <c:v>7.454959041576395E-2</c:v>
                </c:pt>
                <c:pt idx="22">
                  <c:v>6.8817945529220173E-2</c:v>
                </c:pt>
                <c:pt idx="23">
                  <c:v>6.3526970442768227E-2</c:v>
                </c:pt>
                <c:pt idx="24">
                  <c:v>5.8642784852140008E-2</c:v>
                </c:pt>
                <c:pt idx="25">
                  <c:v>5.4134113294645028E-2</c:v>
                </c:pt>
                <c:pt idx="26">
                  <c:v>4.9972084879432922E-2</c:v>
                </c:pt>
                <c:pt idx="27">
                  <c:v>4.6130048415224965E-2</c:v>
                </c:pt>
                <c:pt idx="28">
                  <c:v>4.2583401751701083E-2</c:v>
                </c:pt>
                <c:pt idx="29">
                  <c:v>3.9309434241744573E-2</c:v>
                </c:pt>
                <c:pt idx="30">
                  <c:v>3.6287181315764958E-2</c:v>
                </c:pt>
                <c:pt idx="31">
                  <c:v>3.3497290236878342E-2</c:v>
                </c:pt>
                <c:pt idx="32">
                  <c:v>3.0921896177319858E-2</c:v>
                </c:pt>
                <c:pt idx="33">
                  <c:v>2.8544507822554382E-2</c:v>
                </c:pt>
                <c:pt idx="34">
                  <c:v>2.6349901770561148E-2</c:v>
                </c:pt>
                <c:pt idx="35">
                  <c:v>2.4324025050087149E-2</c:v>
                </c:pt>
                <c:pt idx="36">
                  <c:v>2.2453905133653453E-2</c:v>
                </c:pt>
                <c:pt idx="37">
                  <c:v>2.0727566869090299E-2</c:v>
                </c:pt>
                <c:pt idx="38">
                  <c:v>1.9133955797679316E-2</c:v>
                </c:pt>
                <c:pt idx="39">
                  <c:v>1.7662867367877113E-2</c:v>
                </c:pt>
                <c:pt idx="40">
                  <c:v>1.6304881591346462E-2</c:v>
                </c:pt>
                <c:pt idx="41">
                  <c:v>1.5051302722870467E-2</c:v>
                </c:pt>
                <c:pt idx="42">
                  <c:v>1.389410357789541E-2</c:v>
                </c:pt>
                <c:pt idx="43">
                  <c:v>1.2825874131144298E-2</c:v>
                </c:pt>
                <c:pt idx="44">
                  <c:v>1.1839774067156795E-2</c:v>
                </c:pt>
                <c:pt idx="45">
                  <c:v>1.0929488978917025E-2</c:v>
                </c:pt>
                <c:pt idx="46">
                  <c:v>1.008918993409089E-2</c:v>
                </c:pt>
                <c:pt idx="47">
                  <c:v>9.313496149958805E-3</c:v>
                </c:pt>
                <c:pt idx="48">
                  <c:v>8.597440538035973E-3</c:v>
                </c:pt>
                <c:pt idx="49">
                  <c:v>7.9364378977481217E-3</c:v>
                </c:pt>
                <c:pt idx="50">
                  <c:v>7.3262555554936826E-3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B9-4186-851D-6174D4ABD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726544"/>
        <c:axId val="531726936"/>
      </c:scatterChart>
      <c:valAx>
        <c:axId val="53172654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96422572178477695"/>
              <c:y val="0.92630321654283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726936"/>
        <c:crosses val="autoZero"/>
        <c:crossBetween val="midCat"/>
      </c:valAx>
      <c:valAx>
        <c:axId val="5317269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>
            <c:manualLayout>
              <c:xMode val="edge"/>
              <c:yMode val="edge"/>
              <c:x val="2.0370370370370372E-2"/>
              <c:y val="0.12500552398182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72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4</xdr:row>
      <xdr:rowOff>9525</xdr:rowOff>
    </xdr:from>
    <xdr:to>
      <xdr:col>16</xdr:col>
      <xdr:colOff>590550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27</xdr:row>
      <xdr:rowOff>142875</xdr:rowOff>
    </xdr:from>
    <xdr:to>
      <xdr:col>17</xdr:col>
      <xdr:colOff>28575</xdr:colOff>
      <xdr:row>45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590550</xdr:colOff>
      <xdr:row>44</xdr:row>
      <xdr:rowOff>47625</xdr:rowOff>
    </xdr:from>
    <xdr:to>
      <xdr:col>13</xdr:col>
      <xdr:colOff>228600</xdr:colOff>
      <xdr:row>45</xdr:row>
      <xdr:rowOff>85725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267700" y="8429625"/>
          <a:ext cx="247650" cy="228600"/>
        </a:xfrm>
        <a:prstGeom prst="rect">
          <a:avLst/>
        </a:prstGeom>
        <a:solidFill>
          <a:srgbClr val="FFFFFF">
            <a:alpha val="0"/>
          </a:srgbClr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Symbol"/>
            </a:rPr>
            <a:t>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85725</xdr:rowOff>
        </xdr:from>
        <xdr:to>
          <xdr:col>3</xdr:col>
          <xdr:colOff>390525</xdr:colOff>
          <xdr:row>14</xdr:row>
          <xdr:rowOff>47625</xdr:rowOff>
        </xdr:to>
        <xdr:sp macro="" textlink="">
          <xdr:nvSpPr>
            <xdr:cNvPr id="176129" name="Object 1" hidden="1">
              <a:extLst>
                <a:ext uri="{63B3BB69-23CF-44E3-9099-C40C66FF867C}">
                  <a14:compatExt spid="_x0000_s176129"/>
                </a:ext>
                <a:ext uri="{FF2B5EF4-FFF2-40B4-BE49-F238E27FC236}">
                  <a16:creationId xmlns:a16="http://schemas.microsoft.com/office/drawing/2014/main" id="{00000000-0008-0000-0000-000001B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4761</xdr:rowOff>
    </xdr:from>
    <xdr:to>
      <xdr:col>19</xdr:col>
      <xdr:colOff>9525</xdr:colOff>
      <xdr:row>28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31</xdr:row>
      <xdr:rowOff>66675</xdr:rowOff>
    </xdr:from>
    <xdr:to>
      <xdr:col>19</xdr:col>
      <xdr:colOff>38100</xdr:colOff>
      <xdr:row>56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561975</xdr:colOff>
      <xdr:row>33</xdr:row>
      <xdr:rowOff>90487</xdr:rowOff>
    </xdr:from>
    <xdr:ext cx="816570" cy="208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>
              <a:off x="9972675" y="5434012"/>
              <a:ext cx="816570" cy="208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</a:rPr>
                      <m:t>f</m:t>
                    </m:r>
                    <m:d>
                      <m:d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</a:rPr>
                      <m:t> = </m:t>
                    </m:r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λ</m:t>
                    </m:r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GB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e</m:t>
                        </m:r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e>
                      <m:sup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λx</m:t>
                        </m:r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9300E09-E862-4385-91B2-399956EE0830}"/>
                </a:ext>
              </a:extLst>
            </xdr:cNvPr>
            <xdr:cNvSpPr txBox="1"/>
          </xdr:nvSpPr>
          <xdr:spPr>
            <a:xfrm>
              <a:off x="9972675" y="5434012"/>
              <a:ext cx="816570" cy="208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"f" ("x" )" = </a:t>
              </a:r>
              <a:r>
                <a:rPr lang="en-GB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λ " 〖"e " 〗^"-λx" 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12</xdr:col>
      <xdr:colOff>66675</xdr:colOff>
      <xdr:row>53</xdr:row>
      <xdr:rowOff>152400</xdr:rowOff>
    </xdr:from>
    <xdr:to>
      <xdr:col>12</xdr:col>
      <xdr:colOff>276225</xdr:colOff>
      <xdr:row>55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0696575" y="8734425"/>
          <a:ext cx="2095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x</a:t>
          </a:r>
        </a:p>
      </xdr:txBody>
    </xdr:sp>
    <xdr:clientData/>
  </xdr:twoCellAnchor>
  <xdr:twoCellAnchor>
    <xdr:from>
      <xdr:col>12</xdr:col>
      <xdr:colOff>171450</xdr:colOff>
      <xdr:row>45</xdr:row>
      <xdr:rowOff>142875</xdr:rowOff>
    </xdr:from>
    <xdr:to>
      <xdr:col>12</xdr:col>
      <xdr:colOff>171450</xdr:colOff>
      <xdr:row>53</xdr:row>
      <xdr:rowOff>152400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>
          <a:stCxn id="6" idx="0"/>
        </xdr:cNvCxnSpPr>
      </xdr:nvCxnSpPr>
      <xdr:spPr bwMode="auto">
        <a:xfrm flipV="1">
          <a:off x="10801350" y="7429500"/>
          <a:ext cx="0" cy="1304925"/>
        </a:xfrm>
        <a:prstGeom prst="line">
          <a:avLst/>
        </a:prstGeom>
        <a:solidFill>
          <a:srgbClr val="FFFFFF">
            <a:alpha val="0"/>
          </a:srgbClr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466725</xdr:colOff>
      <xdr:row>47</xdr:row>
      <xdr:rowOff>28575</xdr:rowOff>
    </xdr:from>
    <xdr:to>
      <xdr:col>12</xdr:col>
      <xdr:colOff>161925</xdr:colOff>
      <xdr:row>51</xdr:row>
      <xdr:rowOff>19050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 bwMode="auto">
        <a:xfrm flipH="1">
          <a:off x="9877425" y="7639050"/>
          <a:ext cx="914400" cy="638175"/>
        </a:xfrm>
        <a:prstGeom prst="line">
          <a:avLst/>
        </a:prstGeom>
        <a:solidFill>
          <a:srgbClr val="FFFFFF">
            <a:alpha val="0"/>
          </a:srgb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11</xdr:col>
      <xdr:colOff>19050</xdr:colOff>
      <xdr:row>50</xdr:row>
      <xdr:rowOff>133350</xdr:rowOff>
    </xdr:from>
    <xdr:to>
      <xdr:col>12</xdr:col>
      <xdr:colOff>171450</xdr:colOff>
      <xdr:row>53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 flipH="1">
          <a:off x="10039350" y="8229600"/>
          <a:ext cx="762000" cy="495300"/>
        </a:xfrm>
        <a:prstGeom prst="line">
          <a:avLst/>
        </a:prstGeom>
        <a:solidFill>
          <a:srgbClr val="FFFFFF">
            <a:alpha val="0"/>
          </a:srgb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428625</xdr:colOff>
      <xdr:row>40</xdr:row>
      <xdr:rowOff>85725</xdr:rowOff>
    </xdr:from>
    <xdr:to>
      <xdr:col>11</xdr:col>
      <xdr:colOff>104775</xdr:colOff>
      <xdr:row>41</xdr:row>
      <xdr:rowOff>123825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 bwMode="auto">
        <a:xfrm flipH="1">
          <a:off x="9839325" y="6562725"/>
          <a:ext cx="285750" cy="200025"/>
        </a:xfrm>
        <a:prstGeom prst="line">
          <a:avLst/>
        </a:prstGeom>
        <a:solidFill>
          <a:srgbClr val="FFFFFF">
            <a:alpha val="0"/>
          </a:srgb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476250</xdr:colOff>
      <xdr:row>42</xdr:row>
      <xdr:rowOff>133350</xdr:rowOff>
    </xdr:from>
    <xdr:to>
      <xdr:col>11</xdr:col>
      <xdr:colOff>361950</xdr:colOff>
      <xdr:row>44</xdr:row>
      <xdr:rowOff>142875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 bwMode="auto">
        <a:xfrm flipH="1">
          <a:off x="9886950" y="6934200"/>
          <a:ext cx="495300" cy="333375"/>
        </a:xfrm>
        <a:prstGeom prst="line">
          <a:avLst/>
        </a:prstGeom>
        <a:solidFill>
          <a:srgbClr val="FFFFFF">
            <a:alpha val="0"/>
          </a:srgb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457200</xdr:colOff>
      <xdr:row>44</xdr:row>
      <xdr:rowOff>133350</xdr:rowOff>
    </xdr:from>
    <xdr:to>
      <xdr:col>11</xdr:col>
      <xdr:colOff>571500</xdr:colOff>
      <xdr:row>48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 bwMode="auto">
        <a:xfrm flipH="1">
          <a:off x="9867900" y="7258050"/>
          <a:ext cx="723900" cy="533400"/>
        </a:xfrm>
        <a:prstGeom prst="line">
          <a:avLst/>
        </a:prstGeom>
        <a:solidFill>
          <a:srgbClr val="FFFFFF">
            <a:alpha val="0"/>
          </a:srgbClr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10</xdr:col>
      <xdr:colOff>238125</xdr:colOff>
      <xdr:row>53</xdr:row>
      <xdr:rowOff>123825</xdr:rowOff>
    </xdr:from>
    <xdr:to>
      <xdr:col>10</xdr:col>
      <xdr:colOff>447675</xdr:colOff>
      <xdr:row>55</xdr:row>
      <xdr:rowOff>47625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9648825" y="8705850"/>
          <a:ext cx="2095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</a:t>
          </a:r>
        </a:p>
      </xdr:txBody>
    </xdr:sp>
    <xdr:clientData/>
  </xdr:twoCellAnchor>
  <xdr:oneCellAnchor>
    <xdr:from>
      <xdr:col>11</xdr:col>
      <xdr:colOff>571500</xdr:colOff>
      <xdr:row>39</xdr:row>
      <xdr:rowOff>71437</xdr:rowOff>
    </xdr:from>
    <xdr:ext cx="1138580" cy="208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400-00001A000000}"/>
                </a:ext>
              </a:extLst>
            </xdr:cNvPr>
            <xdr:cNvSpPr txBox="1"/>
          </xdr:nvSpPr>
          <xdr:spPr>
            <a:xfrm>
              <a:off x="10591800" y="6386512"/>
              <a:ext cx="1138580" cy="208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</a:rPr>
                      <m:t>P</m:t>
                    </m:r>
                    <m:d>
                      <m:d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X</m:t>
                        </m:r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 &lt; </m:t>
                        </m:r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d>
                    <m:r>
                      <m:rPr>
                        <m:nor/>
                      </m:rPr>
                      <a:rPr lang="en-GB" sz="1100" b="0" i="0">
                        <a:latin typeface="Cambria Math" panose="02040503050406030204" pitchFamily="18" charset="0"/>
                      </a:rPr>
                      <m:t>=1 − </m:t>
                    </m:r>
                    <m:sSup>
                      <m:sSup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e</m:t>
                        </m:r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  <m:sup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nor/>
                          </m:rPr>
                          <a:rPr lang="en-GB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λx</m:t>
                        </m:r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956BC7CF-DE70-4F99-8815-93994F9AF2B4}"/>
                </a:ext>
              </a:extLst>
            </xdr:cNvPr>
            <xdr:cNvSpPr txBox="1"/>
          </xdr:nvSpPr>
          <xdr:spPr>
            <a:xfrm>
              <a:off x="10591800" y="6386512"/>
              <a:ext cx="1138580" cy="208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"P" ("X &lt; " 𝑥)"=1 - " 〖"e " 〗^"-</a:t>
              </a:r>
              <a:r>
                <a:rPr lang="en-GB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λx" 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11</xdr:col>
      <xdr:colOff>342900</xdr:colOff>
      <xdr:row>41</xdr:row>
      <xdr:rowOff>38100</xdr:rowOff>
    </xdr:from>
    <xdr:to>
      <xdr:col>11</xdr:col>
      <xdr:colOff>590550</xdr:colOff>
      <xdr:row>44</xdr:row>
      <xdr:rowOff>123825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 bwMode="auto">
        <a:xfrm flipH="1">
          <a:off x="10363200" y="6677025"/>
          <a:ext cx="247650" cy="571500"/>
        </a:xfrm>
        <a:prstGeom prst="straightConnector1">
          <a:avLst/>
        </a:prstGeom>
        <a:solidFill>
          <a:srgbClr val="FFFFFF">
            <a:alpha val="0"/>
          </a:srgbClr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topLeftCell="A5" workbookViewId="0">
      <selection activeCell="T28" sqref="T28"/>
    </sheetView>
  </sheetViews>
  <sheetFormatPr defaultRowHeight="15"/>
  <cols>
    <col min="1" max="1" width="9.140625" style="7"/>
    <col min="2" max="2" width="11.28515625" style="7" customWidth="1"/>
    <col min="3" max="5" width="9.140625" style="7"/>
    <col min="6" max="6" width="9.140625" style="8"/>
    <col min="7" max="7" width="12.42578125" style="8" customWidth="1"/>
    <col min="8" max="16384" width="9.140625" style="7"/>
  </cols>
  <sheetData>
    <row r="1" spans="1:8">
      <c r="A1" s="7" t="s">
        <v>9</v>
      </c>
    </row>
    <row r="4" spans="1:8">
      <c r="B4" s="7" t="s">
        <v>8</v>
      </c>
      <c r="C4" s="7">
        <v>20</v>
      </c>
      <c r="F4" s="10" t="s">
        <v>7</v>
      </c>
      <c r="G4" s="10" t="s">
        <v>0</v>
      </c>
      <c r="H4" s="10" t="s">
        <v>6</v>
      </c>
    </row>
    <row r="5" spans="1:8">
      <c r="B5" s="7" t="s">
        <v>5</v>
      </c>
      <c r="C5" s="7">
        <v>5</v>
      </c>
      <c r="F5" s="11">
        <f>C8</f>
        <v>-3</v>
      </c>
      <c r="G5" s="11">
        <f t="shared" ref="G5:G68" si="0">F5*$C$5+$C$4</f>
        <v>5</v>
      </c>
      <c r="H5" s="11">
        <f t="shared" ref="H5:H68" si="1">_xlfn.NORM.DIST(G5,$C$4,$C$5,FALSE)</f>
        <v>8.8636968238760153E-4</v>
      </c>
    </row>
    <row r="6" spans="1:8">
      <c r="B6" s="7" t="s">
        <v>4</v>
      </c>
      <c r="C6" s="7">
        <v>100</v>
      </c>
      <c r="F6" s="11">
        <f t="shared" ref="F6:F69" si="2">($C$9-$C$8)/($C$6-1)+F5</f>
        <v>-2.9393939393939394</v>
      </c>
      <c r="G6" s="11">
        <f t="shared" si="0"/>
        <v>5.3030303030303028</v>
      </c>
      <c r="H6" s="11">
        <f t="shared" si="1"/>
        <v>1.0611576850575214E-3</v>
      </c>
    </row>
    <row r="7" spans="1:8">
      <c r="F7" s="11">
        <f t="shared" si="2"/>
        <v>-2.8787878787878789</v>
      </c>
      <c r="G7" s="11">
        <f t="shared" si="0"/>
        <v>5.6060606060606055</v>
      </c>
      <c r="H7" s="11">
        <f t="shared" si="1"/>
        <v>1.2657552857165523E-3</v>
      </c>
    </row>
    <row r="8" spans="1:8">
      <c r="B8" s="9" t="s">
        <v>3</v>
      </c>
      <c r="C8" s="7">
        <v>-3</v>
      </c>
      <c r="F8" s="11">
        <f t="shared" si="2"/>
        <v>-2.8181818181818183</v>
      </c>
      <c r="G8" s="11">
        <f t="shared" si="0"/>
        <v>5.9090909090909083</v>
      </c>
      <c r="H8" s="11">
        <f t="shared" si="1"/>
        <v>1.504265069741864E-3</v>
      </c>
    </row>
    <row r="9" spans="1:8">
      <c r="B9" s="9" t="s">
        <v>2</v>
      </c>
      <c r="C9" s="7">
        <v>3</v>
      </c>
      <c r="F9" s="11">
        <f t="shared" si="2"/>
        <v>-2.7575757575757578</v>
      </c>
      <c r="G9" s="11">
        <f t="shared" si="0"/>
        <v>6.212121212121211</v>
      </c>
      <c r="H9" s="11">
        <f t="shared" si="1"/>
        <v>1.781163502683207E-3</v>
      </c>
    </row>
    <row r="10" spans="1:8">
      <c r="F10" s="11">
        <f t="shared" si="2"/>
        <v>-2.6969696969696972</v>
      </c>
      <c r="G10" s="11">
        <f t="shared" si="0"/>
        <v>6.5151515151515138</v>
      </c>
      <c r="H10" s="11">
        <f t="shared" si="1"/>
        <v>2.10129970443004E-3</v>
      </c>
    </row>
    <row r="11" spans="1:8">
      <c r="F11" s="11">
        <f t="shared" si="2"/>
        <v>-2.6363636363636367</v>
      </c>
      <c r="G11" s="11">
        <f t="shared" si="0"/>
        <v>6.8181818181818166</v>
      </c>
      <c r="H11" s="11">
        <f t="shared" si="1"/>
        <v>2.4698865583042211E-3</v>
      </c>
    </row>
    <row r="12" spans="1:8">
      <c r="F12" s="11">
        <f t="shared" si="2"/>
        <v>-2.5757575757575761</v>
      </c>
      <c r="G12" s="11">
        <f t="shared" si="0"/>
        <v>7.1212121212121193</v>
      </c>
      <c r="H12" s="11">
        <f t="shared" si="1"/>
        <v>2.8924829595268356E-3</v>
      </c>
    </row>
    <row r="13" spans="1:8">
      <c r="F13" s="11">
        <f t="shared" si="2"/>
        <v>-2.5151515151515156</v>
      </c>
      <c r="G13" s="11">
        <f t="shared" si="0"/>
        <v>7.4242424242424221</v>
      </c>
      <c r="H13" s="11">
        <f t="shared" si="1"/>
        <v>3.3749660373244461E-3</v>
      </c>
    </row>
    <row r="14" spans="1:8">
      <c r="F14" s="11">
        <f t="shared" si="2"/>
        <v>-2.454545454545455</v>
      </c>
      <c r="G14" s="11">
        <f t="shared" si="0"/>
        <v>7.7272727272727249</v>
      </c>
      <c r="H14" s="11">
        <f t="shared" si="1"/>
        <v>3.923492257149476E-3</v>
      </c>
    </row>
    <row r="15" spans="1:8">
      <c r="F15" s="11">
        <f t="shared" si="2"/>
        <v>-2.3939393939393945</v>
      </c>
      <c r="G15" s="11">
        <f t="shared" si="0"/>
        <v>8.0303030303030276</v>
      </c>
      <c r="H15" s="11">
        <f t="shared" si="1"/>
        <v>4.5444464290190804E-3</v>
      </c>
    </row>
    <row r="16" spans="1:8">
      <c r="F16" s="11">
        <f t="shared" si="2"/>
        <v>-2.3333333333333339</v>
      </c>
      <c r="G16" s="11">
        <f t="shared" si="0"/>
        <v>8.3333333333333304</v>
      </c>
      <c r="H16" s="11">
        <f t="shared" si="1"/>
        <v>5.2443778187418926E-3</v>
      </c>
    </row>
    <row r="17" spans="6:10">
      <c r="F17" s="11">
        <f t="shared" si="2"/>
        <v>-2.2727272727272734</v>
      </c>
      <c r="G17" s="11">
        <f t="shared" si="0"/>
        <v>8.6363636363636331</v>
      </c>
      <c r="H17" s="11">
        <f t="shared" si="1"/>
        <v>6.0299227833601225E-3</v>
      </c>
    </row>
    <row r="18" spans="6:10">
      <c r="F18" s="11">
        <f t="shared" si="2"/>
        <v>-2.2121212121212128</v>
      </c>
      <c r="G18" s="11">
        <f t="shared" si="0"/>
        <v>8.9393939393939359</v>
      </c>
      <c r="H18" s="11">
        <f t="shared" si="1"/>
        <v>6.9077136313460998E-3</v>
      </c>
    </row>
    <row r="19" spans="6:10">
      <c r="F19" s="11">
        <f t="shared" si="2"/>
        <v>-2.1515151515151523</v>
      </c>
      <c r="G19" s="11">
        <f t="shared" si="0"/>
        <v>9.2424242424242387</v>
      </c>
      <c r="H19" s="11">
        <f t="shared" si="1"/>
        <v>7.8842737408056449E-3</v>
      </c>
    </row>
    <row r="20" spans="6:10">
      <c r="F20" s="11">
        <f t="shared" si="2"/>
        <v>-2.0909090909090917</v>
      </c>
      <c r="G20" s="11">
        <f t="shared" si="0"/>
        <v>9.5454545454545414</v>
      </c>
      <c r="H20" s="11">
        <f t="shared" si="1"/>
        <v>8.9658993517185322E-3</v>
      </c>
    </row>
    <row r="21" spans="6:10">
      <c r="F21" s="11">
        <f t="shared" si="2"/>
        <v>-2.0303030303030312</v>
      </c>
      <c r="G21" s="11">
        <f t="shared" si="0"/>
        <v>9.8484848484848442</v>
      </c>
      <c r="H21" s="11">
        <f t="shared" si="1"/>
        <v>1.0158528875160791E-2</v>
      </c>
    </row>
    <row r="22" spans="6:10">
      <c r="F22" s="11">
        <f t="shared" si="2"/>
        <v>-1.9696969696969706</v>
      </c>
      <c r="G22" s="11">
        <f t="shared" si="0"/>
        <v>10.151515151515147</v>
      </c>
      <c r="H22" s="11">
        <f t="shared" si="1"/>
        <v>1.1467601024962564E-2</v>
      </c>
    </row>
    <row r="23" spans="6:10">
      <c r="F23" s="11">
        <f t="shared" si="2"/>
        <v>-1.9090909090909101</v>
      </c>
      <c r="G23" s="11">
        <f t="shared" si="0"/>
        <v>10.45454545454545</v>
      </c>
      <c r="H23" s="11">
        <f t="shared" si="1"/>
        <v>1.2897903564186535E-2</v>
      </c>
    </row>
    <row r="24" spans="6:10">
      <c r="F24" s="11">
        <f t="shared" si="2"/>
        <v>-1.8484848484848495</v>
      </c>
      <c r="G24" s="11">
        <f t="shared" si="0"/>
        <v>10.757575757575752</v>
      </c>
      <c r="H24" s="11">
        <f t="shared" si="1"/>
        <v>1.4453414956466518E-2</v>
      </c>
    </row>
    <row r="25" spans="6:10">
      <c r="F25" s="11">
        <f t="shared" si="2"/>
        <v>-1.787878787878789</v>
      </c>
      <c r="G25" s="11">
        <f t="shared" si="0"/>
        <v>11.060606060606055</v>
      </c>
      <c r="H25" s="11">
        <f t="shared" si="1"/>
        <v>1.61371417046327E-2</v>
      </c>
    </row>
    <row r="26" spans="6:10">
      <c r="F26" s="11">
        <f t="shared" si="2"/>
        <v>-1.7272727272727284</v>
      </c>
      <c r="G26" s="11">
        <f t="shared" si="0"/>
        <v>11.363636363636358</v>
      </c>
      <c r="H26" s="11">
        <f t="shared" si="1"/>
        <v>1.795095462826482E-2</v>
      </c>
      <c r="J26" s="12"/>
    </row>
    <row r="27" spans="6:10">
      <c r="F27" s="11">
        <f t="shared" si="2"/>
        <v>-1.6666666666666679</v>
      </c>
      <c r="G27" s="11">
        <f t="shared" si="0"/>
        <v>11.666666666666661</v>
      </c>
      <c r="H27" s="11">
        <f t="shared" si="1"/>
        <v>1.9895427758549699E-2</v>
      </c>
    </row>
    <row r="28" spans="6:10">
      <c r="F28" s="11">
        <f t="shared" si="2"/>
        <v>-1.6060606060606073</v>
      </c>
      <c r="G28" s="11">
        <f t="shared" si="0"/>
        <v>11.969696969696964</v>
      </c>
      <c r="H28" s="11">
        <f t="shared" si="1"/>
        <v>2.1969683893013979E-2</v>
      </c>
    </row>
    <row r="29" spans="6:10">
      <c r="F29" s="11">
        <f t="shared" si="2"/>
        <v>-1.5454545454545467</v>
      </c>
      <c r="G29" s="11">
        <f t="shared" si="0"/>
        <v>12.272727272727266</v>
      </c>
      <c r="H29" s="11">
        <f t="shared" si="1"/>
        <v>2.4171251134299736E-2</v>
      </c>
    </row>
    <row r="30" spans="6:10">
      <c r="F30" s="11">
        <f t="shared" si="2"/>
        <v>-1.4848484848484862</v>
      </c>
      <c r="G30" s="11">
        <f t="shared" si="0"/>
        <v>12.575757575757569</v>
      </c>
      <c r="H30" s="11">
        <f t="shared" si="1"/>
        <v>2.6495934916950733E-2</v>
      </c>
    </row>
    <row r="31" spans="6:10">
      <c r="F31" s="11">
        <f t="shared" si="2"/>
        <v>-1.4242424242424256</v>
      </c>
      <c r="G31" s="11">
        <f t="shared" si="0"/>
        <v>12.878787878787872</v>
      </c>
      <c r="H31" s="11">
        <f t="shared" si="1"/>
        <v>2.8937710086750456E-2</v>
      </c>
    </row>
    <row r="32" spans="6:10">
      <c r="F32" s="11">
        <f t="shared" si="2"/>
        <v>-1.3636363636363651</v>
      </c>
      <c r="G32" s="11">
        <f t="shared" si="0"/>
        <v>13.181818181818175</v>
      </c>
      <c r="H32" s="11">
        <f t="shared" si="1"/>
        <v>3.1488637523768674E-2</v>
      </c>
    </row>
    <row r="33" spans="6:8">
      <c r="F33" s="11">
        <f t="shared" si="2"/>
        <v>-1.3030303030303045</v>
      </c>
      <c r="G33" s="11">
        <f t="shared" si="0"/>
        <v>13.484848484848477</v>
      </c>
      <c r="H33" s="11">
        <f t="shared" si="1"/>
        <v>3.4138809581809544E-2</v>
      </c>
    </row>
    <row r="34" spans="6:8">
      <c r="F34" s="11">
        <f t="shared" si="2"/>
        <v>-1.242424242424244</v>
      </c>
      <c r="G34" s="11">
        <f t="shared" si="0"/>
        <v>13.78787878787878</v>
      </c>
      <c r="H34" s="11">
        <f t="shared" si="1"/>
        <v>3.6876328246732225E-2</v>
      </c>
    </row>
    <row r="35" spans="6:8">
      <c r="F35" s="11">
        <f t="shared" si="2"/>
        <v>-1.1818181818181834</v>
      </c>
      <c r="G35" s="11">
        <f t="shared" si="0"/>
        <v>14.090909090909083</v>
      </c>
      <c r="H35" s="11">
        <f t="shared" si="1"/>
        <v>3.9687319392616972E-2</v>
      </c>
    </row>
    <row r="36" spans="6:8">
      <c r="F36" s="11">
        <f t="shared" si="2"/>
        <v>-1.1212121212121229</v>
      </c>
      <c r="G36" s="11">
        <f t="shared" si="0"/>
        <v>14.393939393939386</v>
      </c>
      <c r="H36" s="11">
        <f t="shared" si="1"/>
        <v>4.255598584216376E-2</v>
      </c>
    </row>
    <row r="37" spans="6:8">
      <c r="F37" s="11">
        <f t="shared" si="2"/>
        <v>-1.0606060606060623</v>
      </c>
      <c r="G37" s="11">
        <f t="shared" si="0"/>
        <v>14.696969696969688</v>
      </c>
      <c r="H37" s="11">
        <f t="shared" si="1"/>
        <v>4.5464701126272107E-2</v>
      </c>
    </row>
    <row r="38" spans="6:8">
      <c r="F38" s="11">
        <f t="shared" si="2"/>
        <v>-1.0000000000000018</v>
      </c>
      <c r="G38" s="11">
        <f t="shared" si="0"/>
        <v>14.999999999999991</v>
      </c>
      <c r="H38" s="11">
        <f t="shared" si="1"/>
        <v>4.8394144903828581E-2</v>
      </c>
    </row>
    <row r="39" spans="6:8">
      <c r="F39" s="11">
        <f t="shared" si="2"/>
        <v>-0.93939393939394122</v>
      </c>
      <c r="G39" s="11">
        <f t="shared" si="0"/>
        <v>15.303030303030294</v>
      </c>
      <c r="H39" s="11">
        <f t="shared" si="1"/>
        <v>5.1323479968648736E-2</v>
      </c>
    </row>
    <row r="40" spans="6:8">
      <c r="F40" s="11">
        <f t="shared" si="2"/>
        <v>-0.87878787878788067</v>
      </c>
      <c r="G40" s="11">
        <f t="shared" si="0"/>
        <v>15.606060606060597</v>
      </c>
      <c r="H40" s="11">
        <f t="shared" si="1"/>
        <v>5.4230569664095535E-2</v>
      </c>
    </row>
    <row r="41" spans="6:8">
      <c r="F41" s="11">
        <f t="shared" si="2"/>
        <v>-0.81818181818182012</v>
      </c>
      <c r="G41" s="11">
        <f t="shared" si="0"/>
        <v>15.909090909090899</v>
      </c>
      <c r="H41" s="11">
        <f t="shared" si="1"/>
        <v>5.7092233379680918E-2</v>
      </c>
    </row>
    <row r="42" spans="6:8">
      <c r="F42" s="11">
        <f t="shared" si="2"/>
        <v>-0.75757575757575957</v>
      </c>
      <c r="G42" s="11">
        <f t="shared" si="0"/>
        <v>16.212121212121204</v>
      </c>
      <c r="H42" s="11">
        <f t="shared" si="1"/>
        <v>5.9884536654219868E-2</v>
      </c>
    </row>
    <row r="43" spans="6:8">
      <c r="F43" s="11">
        <f t="shared" si="2"/>
        <v>-0.69696969696969902</v>
      </c>
      <c r="G43" s="11">
        <f t="shared" si="0"/>
        <v>16.515151515151505</v>
      </c>
      <c r="H43" s="11">
        <f t="shared" si="1"/>
        <v>6.2583111295583846E-2</v>
      </c>
    </row>
    <row r="44" spans="6:8">
      <c r="F44" s="11">
        <f t="shared" si="2"/>
        <v>-0.63636363636363846</v>
      </c>
      <c r="G44" s="11">
        <f t="shared" si="0"/>
        <v>16.818181818181806</v>
      </c>
      <c r="H44" s="11">
        <f t="shared" si="1"/>
        <v>6.5163499887537918E-2</v>
      </c>
    </row>
    <row r="45" spans="6:8">
      <c r="F45" s="11">
        <f t="shared" si="2"/>
        <v>-0.57575757575757791</v>
      </c>
      <c r="G45" s="11">
        <f t="shared" si="0"/>
        <v>17.12121212121211</v>
      </c>
      <c r="H45" s="11">
        <f t="shared" si="1"/>
        <v>6.7601518128723156E-2</v>
      </c>
    </row>
    <row r="46" spans="6:8">
      <c r="F46" s="11">
        <f t="shared" si="2"/>
        <v>-0.51515151515151736</v>
      </c>
      <c r="G46" s="11">
        <f t="shared" si="0"/>
        <v>17.424242424242415</v>
      </c>
      <c r="H46" s="11">
        <f t="shared" si="1"/>
        <v>6.9873627674530814E-2</v>
      </c>
    </row>
    <row r="47" spans="6:8">
      <c r="F47" s="11">
        <f t="shared" si="2"/>
        <v>-0.45454545454545675</v>
      </c>
      <c r="G47" s="11">
        <f t="shared" si="0"/>
        <v>17.727272727272716</v>
      </c>
      <c r="H47" s="11">
        <f t="shared" si="1"/>
        <v>7.1957311562524592E-2</v>
      </c>
    </row>
    <row r="48" spans="6:8">
      <c r="F48" s="11">
        <f t="shared" si="2"/>
        <v>-0.39393939393939614</v>
      </c>
      <c r="G48" s="11">
        <f t="shared" si="0"/>
        <v>18.030303030303021</v>
      </c>
      <c r="H48" s="11">
        <f t="shared" si="1"/>
        <v>7.3831443923939435E-2</v>
      </c>
    </row>
    <row r="49" spans="6:8">
      <c r="F49" s="11">
        <f t="shared" si="2"/>
        <v>-0.33333333333333554</v>
      </c>
      <c r="G49" s="11">
        <f t="shared" si="0"/>
        <v>18.333333333333321</v>
      </c>
      <c r="H49" s="11">
        <f t="shared" si="1"/>
        <v>7.5476645538598577E-2</v>
      </c>
    </row>
    <row r="50" spans="6:8">
      <c r="F50" s="11">
        <f t="shared" si="2"/>
        <v>-0.27272727272727493</v>
      </c>
      <c r="G50" s="11">
        <f t="shared" si="0"/>
        <v>18.636363636363626</v>
      </c>
      <c r="H50" s="11">
        <f t="shared" si="1"/>
        <v>7.687561689145174E-2</v>
      </c>
    </row>
    <row r="51" spans="6:8">
      <c r="F51" s="11">
        <f t="shared" si="2"/>
        <v>-0.21212121212121432</v>
      </c>
      <c r="G51" s="11">
        <f t="shared" si="0"/>
        <v>18.939393939393927</v>
      </c>
      <c r="H51" s="11">
        <f t="shared" si="1"/>
        <v>7.8013440740257317E-2</v>
      </c>
    </row>
    <row r="52" spans="6:8">
      <c r="F52" s="11">
        <f t="shared" si="2"/>
        <v>-0.15151515151515371</v>
      </c>
      <c r="G52" s="11">
        <f t="shared" si="0"/>
        <v>19.242424242424232</v>
      </c>
      <c r="H52" s="11">
        <f t="shared" si="1"/>
        <v>7.8877846800983739E-2</v>
      </c>
    </row>
    <row r="53" spans="6:8">
      <c r="F53" s="11">
        <f t="shared" si="2"/>
        <v>-9.0909090909093104E-2</v>
      </c>
      <c r="G53" s="11">
        <f t="shared" si="0"/>
        <v>19.545454545454536</v>
      </c>
      <c r="H53" s="11">
        <f t="shared" si="1"/>
        <v>7.9459431986348347E-2</v>
      </c>
    </row>
    <row r="54" spans="6:8">
      <c r="F54" s="11">
        <f t="shared" si="2"/>
        <v>-3.0303030303032497E-2</v>
      </c>
      <c r="G54" s="11">
        <f t="shared" si="0"/>
        <v>19.848484848484837</v>
      </c>
      <c r="H54" s="11">
        <f t="shared" si="1"/>
        <v>7.9751830670748342E-2</v>
      </c>
    </row>
    <row r="55" spans="6:8">
      <c r="F55" s="11">
        <f t="shared" si="2"/>
        <v>3.0303030303028111E-2</v>
      </c>
      <c r="G55" s="11">
        <f t="shared" si="0"/>
        <v>20.151515151515142</v>
      </c>
      <c r="H55" s="11">
        <f t="shared" si="1"/>
        <v>7.9751830670748355E-2</v>
      </c>
    </row>
    <row r="56" spans="6:8">
      <c r="F56" s="11">
        <f t="shared" si="2"/>
        <v>9.0909090909088719E-2</v>
      </c>
      <c r="G56" s="11">
        <f t="shared" si="0"/>
        <v>20.454545454545443</v>
      </c>
      <c r="H56" s="11">
        <f t="shared" si="1"/>
        <v>7.9459431986348361E-2</v>
      </c>
    </row>
    <row r="57" spans="6:8">
      <c r="F57" s="11">
        <f t="shared" si="2"/>
        <v>0.15151515151514933</v>
      </c>
      <c r="G57" s="11">
        <f t="shared" si="0"/>
        <v>20.757575757575747</v>
      </c>
      <c r="H57" s="11">
        <f t="shared" si="1"/>
        <v>7.8877846800983795E-2</v>
      </c>
    </row>
    <row r="58" spans="6:8">
      <c r="F58" s="11">
        <f t="shared" si="2"/>
        <v>0.21212121212120993</v>
      </c>
      <c r="G58" s="11">
        <f t="shared" si="0"/>
        <v>21.060606060606048</v>
      </c>
      <c r="H58" s="11">
        <f t="shared" si="1"/>
        <v>7.8013440740257387E-2</v>
      </c>
    </row>
    <row r="59" spans="6:8">
      <c r="F59" s="11">
        <f t="shared" si="2"/>
        <v>0.27272727272727054</v>
      </c>
      <c r="G59" s="11">
        <f t="shared" si="0"/>
        <v>21.363636363636353</v>
      </c>
      <c r="H59" s="11">
        <f t="shared" si="1"/>
        <v>7.6875616891451837E-2</v>
      </c>
    </row>
    <row r="60" spans="6:8">
      <c r="F60" s="11">
        <f t="shared" si="2"/>
        <v>0.33333333333333115</v>
      </c>
      <c r="G60" s="11">
        <f t="shared" si="0"/>
        <v>21.666666666666657</v>
      </c>
      <c r="H60" s="11">
        <f t="shared" si="1"/>
        <v>7.5476645538598688E-2</v>
      </c>
    </row>
    <row r="61" spans="6:8">
      <c r="F61" s="11">
        <f t="shared" si="2"/>
        <v>0.39393939393939176</v>
      </c>
      <c r="G61" s="11">
        <f t="shared" si="0"/>
        <v>21.969696969696958</v>
      </c>
      <c r="H61" s="11">
        <f t="shared" si="1"/>
        <v>7.3831443923939546E-2</v>
      </c>
    </row>
    <row r="62" spans="6:8">
      <c r="F62" s="11">
        <f t="shared" si="2"/>
        <v>0.45454545454545237</v>
      </c>
      <c r="G62" s="11">
        <f t="shared" si="0"/>
        <v>22.272727272727263</v>
      </c>
      <c r="H62" s="11">
        <f t="shared" si="1"/>
        <v>7.1957311562524731E-2</v>
      </c>
    </row>
    <row r="63" spans="6:8">
      <c r="F63" s="11">
        <f t="shared" si="2"/>
        <v>0.51515151515151292</v>
      </c>
      <c r="G63" s="11">
        <f t="shared" si="0"/>
        <v>22.575757575757564</v>
      </c>
      <c r="H63" s="11">
        <f t="shared" si="1"/>
        <v>6.987362767453098E-2</v>
      </c>
    </row>
    <row r="64" spans="6:8">
      <c r="F64" s="11">
        <f t="shared" si="2"/>
        <v>0.57575757575757347</v>
      </c>
      <c r="G64" s="11">
        <f t="shared" si="0"/>
        <v>22.878787878787868</v>
      </c>
      <c r="H64" s="11">
        <f t="shared" si="1"/>
        <v>6.7601518128723309E-2</v>
      </c>
    </row>
    <row r="65" spans="6:8">
      <c r="F65" s="11">
        <f t="shared" si="2"/>
        <v>0.63636363636363402</v>
      </c>
      <c r="G65" s="11">
        <f t="shared" si="0"/>
        <v>23.181818181818169</v>
      </c>
      <c r="H65" s="11">
        <f t="shared" si="1"/>
        <v>6.5163499887538126E-2</v>
      </c>
    </row>
    <row r="66" spans="6:8">
      <c r="F66" s="11">
        <f t="shared" si="2"/>
        <v>0.69696969696969457</v>
      </c>
      <c r="G66" s="11">
        <f t="shared" si="0"/>
        <v>23.484848484848474</v>
      </c>
      <c r="H66" s="11">
        <f t="shared" si="1"/>
        <v>6.258311129558404E-2</v>
      </c>
    </row>
    <row r="67" spans="6:8">
      <c r="F67" s="11">
        <f t="shared" si="2"/>
        <v>0.75757575757575513</v>
      </c>
      <c r="G67" s="11">
        <f t="shared" si="0"/>
        <v>23.787878787878775</v>
      </c>
      <c r="H67" s="11">
        <f t="shared" si="1"/>
        <v>5.9884536654220062E-2</v>
      </c>
    </row>
    <row r="68" spans="6:8">
      <c r="F68" s="11">
        <f t="shared" si="2"/>
        <v>0.81818181818181568</v>
      </c>
      <c r="G68" s="11">
        <f t="shared" si="0"/>
        <v>24.090909090909079</v>
      </c>
      <c r="H68" s="11">
        <f t="shared" si="1"/>
        <v>5.7092233379681105E-2</v>
      </c>
    </row>
    <row r="69" spans="6:8">
      <c r="F69" s="11">
        <f t="shared" si="2"/>
        <v>0.87878787878787623</v>
      </c>
      <c r="G69" s="11">
        <f t="shared" ref="G69:G104" si="3">F69*$C$5+$C$4</f>
        <v>24.39393939393938</v>
      </c>
      <c r="H69" s="11">
        <f t="shared" ref="H69:H104" si="4">_xlfn.NORM.DIST(G69,$C$4,$C$5,FALSE)</f>
        <v>5.4230569664095757E-2</v>
      </c>
    </row>
    <row r="70" spans="6:8">
      <c r="F70" s="11">
        <f t="shared" ref="F70:F104" si="5">($C$9-$C$8)/($C$6-1)+F69</f>
        <v>0.93939393939393678</v>
      </c>
      <c r="G70" s="11">
        <f t="shared" si="3"/>
        <v>24.696969696969685</v>
      </c>
      <c r="H70" s="11">
        <f t="shared" si="4"/>
        <v>5.1323479968648937E-2</v>
      </c>
    </row>
    <row r="71" spans="6:8">
      <c r="F71" s="11">
        <f t="shared" si="5"/>
        <v>0.99999999999999734</v>
      </c>
      <c r="G71" s="11">
        <f t="shared" si="3"/>
        <v>24.999999999999986</v>
      </c>
      <c r="H71" s="11">
        <f t="shared" si="4"/>
        <v>4.8394144903828817E-2</v>
      </c>
    </row>
    <row r="72" spans="6:8">
      <c r="F72" s="11">
        <f t="shared" si="5"/>
        <v>1.0606060606060579</v>
      </c>
      <c r="G72" s="11">
        <f t="shared" si="3"/>
        <v>25.30303030303029</v>
      </c>
      <c r="H72" s="11">
        <f t="shared" si="4"/>
        <v>4.5464701126272301E-2</v>
      </c>
    </row>
    <row r="73" spans="6:8">
      <c r="F73" s="11">
        <f t="shared" si="5"/>
        <v>1.1212121212121184</v>
      </c>
      <c r="G73" s="11">
        <f t="shared" si="3"/>
        <v>25.606060606060591</v>
      </c>
      <c r="H73" s="11">
        <f t="shared" si="4"/>
        <v>4.2555985842163982E-2</v>
      </c>
    </row>
    <row r="74" spans="6:8">
      <c r="F74" s="11">
        <f t="shared" si="5"/>
        <v>1.181818181818179</v>
      </c>
      <c r="G74" s="11">
        <f t="shared" si="3"/>
        <v>25.909090909090896</v>
      </c>
      <c r="H74" s="11">
        <f t="shared" si="4"/>
        <v>3.9687319392617167E-2</v>
      </c>
    </row>
    <row r="75" spans="6:8">
      <c r="F75" s="11">
        <f t="shared" si="5"/>
        <v>1.2424242424242395</v>
      </c>
      <c r="G75" s="11">
        <f t="shared" si="3"/>
        <v>26.212121212121197</v>
      </c>
      <c r="H75" s="11">
        <f t="shared" si="4"/>
        <v>3.687632824673244E-2</v>
      </c>
    </row>
    <row r="76" spans="6:8">
      <c r="F76" s="11">
        <f t="shared" si="5"/>
        <v>1.3030303030303001</v>
      </c>
      <c r="G76" s="11">
        <f t="shared" si="3"/>
        <v>26.515151515151501</v>
      </c>
      <c r="H76" s="11">
        <f t="shared" si="4"/>
        <v>3.4138809581809731E-2</v>
      </c>
    </row>
    <row r="77" spans="6:8">
      <c r="F77" s="11">
        <f t="shared" si="5"/>
        <v>1.3636363636363606</v>
      </c>
      <c r="G77" s="11">
        <f t="shared" si="3"/>
        <v>26.818181818181802</v>
      </c>
      <c r="H77" s="11">
        <f t="shared" si="4"/>
        <v>3.1488637523768875E-2</v>
      </c>
    </row>
    <row r="78" spans="6:8">
      <c r="F78" s="11">
        <f t="shared" si="5"/>
        <v>1.4242424242424212</v>
      </c>
      <c r="G78" s="11">
        <f t="shared" si="3"/>
        <v>27.121212121212107</v>
      </c>
      <c r="H78" s="11">
        <f t="shared" si="4"/>
        <v>2.8937710086750629E-2</v>
      </c>
    </row>
    <row r="79" spans="6:8">
      <c r="F79" s="11">
        <f t="shared" si="5"/>
        <v>1.4848484848484818</v>
      </c>
      <c r="G79" s="11">
        <f t="shared" si="3"/>
        <v>27.424242424242408</v>
      </c>
      <c r="H79" s="11">
        <f t="shared" si="4"/>
        <v>2.649593491695091E-2</v>
      </c>
    </row>
    <row r="80" spans="6:8">
      <c r="F80" s="11">
        <f t="shared" si="5"/>
        <v>1.5454545454545423</v>
      </c>
      <c r="G80" s="11">
        <f t="shared" si="3"/>
        <v>27.727272727272712</v>
      </c>
      <c r="H80" s="11">
        <f t="shared" si="4"/>
        <v>2.4171251134299892E-2</v>
      </c>
    </row>
    <row r="81" spans="6:8">
      <c r="F81" s="11">
        <f t="shared" si="5"/>
        <v>1.6060606060606029</v>
      </c>
      <c r="G81" s="11">
        <f t="shared" si="3"/>
        <v>28.030303030303013</v>
      </c>
      <c r="H81" s="11">
        <f t="shared" si="4"/>
        <v>2.1969683893014146E-2</v>
      </c>
    </row>
    <row r="82" spans="6:8">
      <c r="F82" s="11">
        <f t="shared" si="5"/>
        <v>1.6666666666666634</v>
      </c>
      <c r="G82" s="11">
        <f t="shared" si="3"/>
        <v>28.333333333333318</v>
      </c>
      <c r="H82" s="11">
        <f t="shared" si="4"/>
        <v>1.9895427758549841E-2</v>
      </c>
    </row>
    <row r="83" spans="6:8">
      <c r="F83" s="11">
        <f t="shared" si="5"/>
        <v>1.727272727272724</v>
      </c>
      <c r="G83" s="11">
        <f t="shared" si="3"/>
        <v>28.636363636363619</v>
      </c>
      <c r="H83" s="11">
        <f t="shared" si="4"/>
        <v>1.7950954628264966E-2</v>
      </c>
    </row>
    <row r="84" spans="6:8">
      <c r="F84" s="11">
        <f t="shared" si="5"/>
        <v>1.7878787878787845</v>
      </c>
      <c r="G84" s="11">
        <f t="shared" si="3"/>
        <v>28.939393939393923</v>
      </c>
      <c r="H84" s="11">
        <f t="shared" si="4"/>
        <v>1.6137141704632822E-2</v>
      </c>
    </row>
    <row r="85" spans="6:8">
      <c r="F85" s="11">
        <f t="shared" si="5"/>
        <v>1.8484848484848451</v>
      </c>
      <c r="G85" s="11">
        <f t="shared" si="3"/>
        <v>29.242424242424224</v>
      </c>
      <c r="H85" s="11">
        <f t="shared" si="4"/>
        <v>1.4453414956466641E-2</v>
      </c>
    </row>
    <row r="86" spans="6:8">
      <c r="F86" s="11">
        <f t="shared" si="5"/>
        <v>1.9090909090909056</v>
      </c>
      <c r="G86" s="11">
        <f t="shared" si="3"/>
        <v>29.545454545454529</v>
      </c>
      <c r="H86" s="11">
        <f t="shared" si="4"/>
        <v>1.2897903564186641E-2</v>
      </c>
    </row>
    <row r="87" spans="6:8">
      <c r="F87" s="11">
        <f t="shared" si="5"/>
        <v>1.9696969696969662</v>
      </c>
      <c r="G87" s="11">
        <f t="shared" si="3"/>
        <v>29.84848484848483</v>
      </c>
      <c r="H87" s="11">
        <f t="shared" si="4"/>
        <v>1.146760102496267E-2</v>
      </c>
    </row>
    <row r="88" spans="6:8">
      <c r="F88" s="11">
        <f t="shared" si="5"/>
        <v>2.0303030303030267</v>
      </c>
      <c r="G88" s="11">
        <f t="shared" si="3"/>
        <v>30.151515151515135</v>
      </c>
      <c r="H88" s="11">
        <f t="shared" si="4"/>
        <v>1.0158528875160888E-2</v>
      </c>
    </row>
    <row r="89" spans="6:8">
      <c r="F89" s="11">
        <f t="shared" si="5"/>
        <v>2.0909090909090873</v>
      </c>
      <c r="G89" s="11">
        <f t="shared" si="3"/>
        <v>30.454545454545435</v>
      </c>
      <c r="H89" s="11">
        <f t="shared" si="4"/>
        <v>8.965899351718612E-3</v>
      </c>
    </row>
    <row r="90" spans="6:8">
      <c r="F90" s="11">
        <f t="shared" si="5"/>
        <v>2.1515151515151478</v>
      </c>
      <c r="G90" s="11">
        <f t="shared" si="3"/>
        <v>30.75757575757574</v>
      </c>
      <c r="H90" s="11">
        <f t="shared" si="4"/>
        <v>7.8842737408057213E-3</v>
      </c>
    </row>
    <row r="91" spans="6:8">
      <c r="F91" s="11">
        <f t="shared" si="5"/>
        <v>2.2121212121212084</v>
      </c>
      <c r="G91" s="11">
        <f t="shared" si="3"/>
        <v>31.060606060606041</v>
      </c>
      <c r="H91" s="11">
        <f t="shared" si="4"/>
        <v>6.90771363134617E-3</v>
      </c>
    </row>
    <row r="92" spans="6:8">
      <c r="F92" s="11">
        <f t="shared" si="5"/>
        <v>2.2727272727272689</v>
      </c>
      <c r="G92" s="11">
        <f t="shared" si="3"/>
        <v>31.363636363636346</v>
      </c>
      <c r="H92" s="11">
        <f t="shared" si="4"/>
        <v>6.0299227833601841E-3</v>
      </c>
    </row>
    <row r="93" spans="6:8">
      <c r="F93" s="11">
        <f t="shared" si="5"/>
        <v>2.3333333333333295</v>
      </c>
      <c r="G93" s="11">
        <f t="shared" si="3"/>
        <v>31.666666666666647</v>
      </c>
      <c r="H93" s="11">
        <f t="shared" si="4"/>
        <v>5.2443778187419446E-3</v>
      </c>
    </row>
    <row r="94" spans="6:8">
      <c r="F94" s="11">
        <f t="shared" si="5"/>
        <v>2.39393939393939</v>
      </c>
      <c r="G94" s="11">
        <f t="shared" si="3"/>
        <v>31.969696969696951</v>
      </c>
      <c r="H94" s="11">
        <f t="shared" si="4"/>
        <v>4.544446429019129E-3</v>
      </c>
    </row>
    <row r="95" spans="6:8">
      <c r="F95" s="11">
        <f t="shared" si="5"/>
        <v>2.4545454545454506</v>
      </c>
      <c r="G95" s="11">
        <f t="shared" si="3"/>
        <v>32.272727272727252</v>
      </c>
      <c r="H95" s="11">
        <f t="shared" si="4"/>
        <v>3.9234922571495193E-3</v>
      </c>
    </row>
    <row r="96" spans="6:8">
      <c r="F96" s="11">
        <f t="shared" si="5"/>
        <v>2.5151515151515111</v>
      </c>
      <c r="G96" s="11">
        <f t="shared" si="3"/>
        <v>32.575757575757557</v>
      </c>
      <c r="H96" s="11">
        <f t="shared" si="4"/>
        <v>3.3749660373244834E-3</v>
      </c>
    </row>
    <row r="97" spans="6:8">
      <c r="F97" s="11">
        <f t="shared" si="5"/>
        <v>2.5757575757575717</v>
      </c>
      <c r="G97" s="11">
        <f t="shared" si="3"/>
        <v>32.878787878787861</v>
      </c>
      <c r="H97" s="11">
        <f t="shared" si="4"/>
        <v>2.8924829595268651E-3</v>
      </c>
    </row>
    <row r="98" spans="6:8">
      <c r="F98" s="11">
        <f t="shared" si="5"/>
        <v>2.6363636363636322</v>
      </c>
      <c r="G98" s="11">
        <f t="shared" si="3"/>
        <v>33.181818181818159</v>
      </c>
      <c r="H98" s="11">
        <f t="shared" si="4"/>
        <v>2.4698865583042528E-3</v>
      </c>
    </row>
    <row r="99" spans="6:8">
      <c r="F99" s="11">
        <f t="shared" si="5"/>
        <v>2.6969696969696928</v>
      </c>
      <c r="G99" s="11">
        <f t="shared" si="3"/>
        <v>33.484848484848463</v>
      </c>
      <c r="H99" s="11">
        <f t="shared" si="4"/>
        <v>2.1012997044300647E-3</v>
      </c>
    </row>
    <row r="100" spans="6:8">
      <c r="F100" s="11">
        <f t="shared" si="5"/>
        <v>2.7575757575757534</v>
      </c>
      <c r="G100" s="11">
        <f t="shared" si="3"/>
        <v>33.787878787878768</v>
      </c>
      <c r="H100" s="11">
        <f t="shared" si="4"/>
        <v>1.7811635026832291E-3</v>
      </c>
    </row>
    <row r="101" spans="6:8">
      <c r="F101" s="11">
        <f t="shared" si="5"/>
        <v>2.8181818181818139</v>
      </c>
      <c r="G101" s="11">
        <f t="shared" si="3"/>
        <v>34.090909090909065</v>
      </c>
      <c r="H101" s="11">
        <f t="shared" si="4"/>
        <v>1.5042650697418868E-3</v>
      </c>
    </row>
    <row r="102" spans="6:8">
      <c r="F102" s="11">
        <f t="shared" si="5"/>
        <v>2.8787878787878745</v>
      </c>
      <c r="G102" s="11">
        <f t="shared" si="3"/>
        <v>34.393939393939377</v>
      </c>
      <c r="H102" s="11">
        <f t="shared" si="4"/>
        <v>1.2657552857165658E-3</v>
      </c>
    </row>
    <row r="103" spans="6:8">
      <c r="F103" s="11">
        <f t="shared" si="5"/>
        <v>2.939393939393935</v>
      </c>
      <c r="G103" s="11">
        <f t="shared" si="3"/>
        <v>34.696969696969674</v>
      </c>
      <c r="H103" s="11">
        <f t="shared" si="4"/>
        <v>1.0611576850575346E-3</v>
      </c>
    </row>
    <row r="104" spans="6:8">
      <c r="F104" s="11">
        <f t="shared" si="5"/>
        <v>2.9999999999999956</v>
      </c>
      <c r="G104" s="11">
        <f t="shared" si="3"/>
        <v>34.999999999999979</v>
      </c>
      <c r="H104" s="11">
        <f t="shared" si="4"/>
        <v>8.8636968238761334E-4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76129" r:id="rId3">
          <objectPr defaultSize="0" autoPict="0" r:id="rId4">
            <anchor moveWithCells="1">
              <from>
                <xdr:col>1</xdr:col>
                <xdr:colOff>28575</xdr:colOff>
                <xdr:row>11</xdr:row>
                <xdr:rowOff>85725</xdr:rowOff>
              </from>
              <to>
                <xdr:col>3</xdr:col>
                <xdr:colOff>390525</xdr:colOff>
                <xdr:row>14</xdr:row>
                <xdr:rowOff>47625</xdr:rowOff>
              </to>
            </anchor>
          </objectPr>
        </oleObject>
      </mc:Choice>
      <mc:Fallback>
        <oleObject progId="Equation.3" shapeId="17612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7"/>
  <sheetViews>
    <sheetView workbookViewId="0">
      <selection activeCell="A2" sqref="A2"/>
    </sheetView>
  </sheetViews>
  <sheetFormatPr defaultRowHeight="15"/>
  <cols>
    <col min="1" max="1" width="12.28515625" style="3" customWidth="1"/>
    <col min="2" max="2" width="16.85546875" style="3" customWidth="1"/>
    <col min="3" max="3" width="13.28515625" style="3" customWidth="1"/>
    <col min="4" max="4" width="35" style="3" customWidth="1"/>
    <col min="5" max="16384" width="9.140625" style="3"/>
  </cols>
  <sheetData>
    <row r="1" spans="1:4">
      <c r="A1" s="3" t="s">
        <v>103</v>
      </c>
      <c r="B1" s="3" t="s">
        <v>66</v>
      </c>
    </row>
    <row r="3" spans="1:4">
      <c r="B3" s="17" t="s">
        <v>51</v>
      </c>
      <c r="C3" s="18">
        <v>10</v>
      </c>
    </row>
    <row r="4" spans="1:4">
      <c r="B4" s="17" t="s">
        <v>52</v>
      </c>
      <c r="C4" s="18">
        <v>4</v>
      </c>
    </row>
    <row r="5" spans="1:4">
      <c r="B5" s="17" t="s">
        <v>10</v>
      </c>
      <c r="C5" s="18">
        <v>3</v>
      </c>
    </row>
    <row r="6" spans="1:4">
      <c r="B6" s="17" t="s">
        <v>53</v>
      </c>
      <c r="C6" s="18">
        <v>2</v>
      </c>
    </row>
    <row r="7" spans="1:4">
      <c r="B7" s="18"/>
      <c r="C7" s="18"/>
    </row>
    <row r="8" spans="1:4" ht="18.75">
      <c r="B8" s="17" t="s">
        <v>54</v>
      </c>
      <c r="C8" s="18">
        <f>COMBIN(C4,C6)</f>
        <v>6</v>
      </c>
      <c r="D8" s="4" t="s">
        <v>58</v>
      </c>
    </row>
    <row r="9" spans="1:4" ht="18.75">
      <c r="B9" s="17" t="s">
        <v>55</v>
      </c>
      <c r="C9" s="18">
        <f>COMBIN(C3-C4,C5-C6)</f>
        <v>6</v>
      </c>
      <c r="D9" s="4" t="s">
        <v>59</v>
      </c>
    </row>
    <row r="10" spans="1:4" ht="18.75">
      <c r="B10" s="17" t="s">
        <v>56</v>
      </c>
      <c r="C10" s="18">
        <f>COMBIN(C3,C5)</f>
        <v>120</v>
      </c>
      <c r="D10" s="4" t="s">
        <v>60</v>
      </c>
    </row>
    <row r="11" spans="1:4">
      <c r="B11" s="18"/>
      <c r="C11" s="18"/>
    </row>
    <row r="12" spans="1:4">
      <c r="B12" s="17" t="s">
        <v>16</v>
      </c>
      <c r="C12" s="18">
        <f>C8*C9/C10</f>
        <v>0.3</v>
      </c>
      <c r="D12" s="4" t="s">
        <v>57</v>
      </c>
    </row>
    <row r="13" spans="1:4">
      <c r="B13" s="17" t="s">
        <v>83</v>
      </c>
      <c r="C13" s="18">
        <f>_xlfn.HYPGEOM.DIST(C6,C5,C4,C3,FALSE)</f>
        <v>0.29999999999999988</v>
      </c>
      <c r="D13" s="4" t="s">
        <v>82</v>
      </c>
    </row>
    <row r="14" spans="1:4">
      <c r="B14" s="17" t="s">
        <v>15</v>
      </c>
      <c r="C14" s="18">
        <f>C4/C3</f>
        <v>0.4</v>
      </c>
      <c r="D14" s="4" t="s">
        <v>62</v>
      </c>
    </row>
    <row r="15" spans="1:4">
      <c r="B15" s="17" t="s">
        <v>13</v>
      </c>
      <c r="C15" s="18">
        <f>C5*C14</f>
        <v>1.2000000000000002</v>
      </c>
      <c r="D15" s="4" t="s">
        <v>63</v>
      </c>
    </row>
    <row r="16" spans="1:4">
      <c r="B16" s="17" t="s">
        <v>12</v>
      </c>
      <c r="C16" s="19">
        <f>C5*C14*(1-C14)*(C3-C4)/(C3-1)</f>
        <v>0.48000000000000004</v>
      </c>
      <c r="D16" s="4" t="s">
        <v>64</v>
      </c>
    </row>
    <row r="17" spans="2:4">
      <c r="B17" s="17" t="s">
        <v>61</v>
      </c>
      <c r="C17" s="19">
        <f>SQRT(C16)</f>
        <v>0.69282032302755092</v>
      </c>
      <c r="D17" s="4" t="s">
        <v>65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7"/>
  <sheetViews>
    <sheetView workbookViewId="0">
      <selection activeCell="A2" sqref="A2"/>
    </sheetView>
  </sheetViews>
  <sheetFormatPr defaultRowHeight="15"/>
  <cols>
    <col min="1" max="1" width="12.28515625" style="3" customWidth="1"/>
    <col min="2" max="2" width="16.85546875" style="3" customWidth="1"/>
    <col min="3" max="3" width="13.28515625" style="3" customWidth="1"/>
    <col min="4" max="4" width="35.5703125" style="3" customWidth="1"/>
    <col min="5" max="5" width="14" style="3" customWidth="1"/>
    <col min="6" max="6" width="11.85546875" style="3" customWidth="1"/>
    <col min="7" max="7" width="38.5703125" style="3" customWidth="1"/>
    <col min="8" max="8" width="14.140625" style="3" customWidth="1"/>
    <col min="9" max="9" width="9.140625" style="3"/>
    <col min="10" max="10" width="59.7109375" style="3" customWidth="1"/>
    <col min="11" max="11" width="14.7109375" style="3" customWidth="1"/>
    <col min="12" max="12" width="9.140625" style="3"/>
    <col min="13" max="13" width="33.42578125" style="3" customWidth="1"/>
    <col min="14" max="16384" width="9.140625" style="3"/>
  </cols>
  <sheetData>
    <row r="1" spans="1:13">
      <c r="A1" s="3" t="s">
        <v>104</v>
      </c>
      <c r="B1" s="3" t="s">
        <v>66</v>
      </c>
    </row>
    <row r="2" spans="1:13">
      <c r="B2" s="3" t="s">
        <v>1</v>
      </c>
      <c r="E2" s="3" t="s">
        <v>84</v>
      </c>
      <c r="H2" s="3" t="s">
        <v>86</v>
      </c>
      <c r="K2" s="3" t="s">
        <v>95</v>
      </c>
    </row>
    <row r="3" spans="1:13">
      <c r="B3" s="17" t="s">
        <v>51</v>
      </c>
      <c r="C3" s="18">
        <v>16</v>
      </c>
      <c r="E3" s="17" t="s">
        <v>51</v>
      </c>
      <c r="F3" s="18">
        <v>156</v>
      </c>
      <c r="H3" s="17" t="s">
        <v>51</v>
      </c>
      <c r="I3" s="18">
        <v>12</v>
      </c>
      <c r="K3" s="17" t="s">
        <v>51</v>
      </c>
      <c r="L3" s="18">
        <v>34</v>
      </c>
    </row>
    <row r="4" spans="1:13">
      <c r="B4" s="17" t="s">
        <v>52</v>
      </c>
      <c r="C4" s="18">
        <v>7</v>
      </c>
      <c r="E4" s="17" t="s">
        <v>52</v>
      </c>
      <c r="F4" s="18">
        <v>17</v>
      </c>
      <c r="H4" s="17" t="s">
        <v>52</v>
      </c>
      <c r="I4" s="18">
        <v>8</v>
      </c>
      <c r="K4" s="17" t="s">
        <v>52</v>
      </c>
      <c r="L4" s="18">
        <v>12</v>
      </c>
    </row>
    <row r="5" spans="1:13">
      <c r="B5" s="17" t="s">
        <v>10</v>
      </c>
      <c r="C5" s="18">
        <v>5</v>
      </c>
      <c r="E5" s="17" t="s">
        <v>10</v>
      </c>
      <c r="F5" s="18">
        <v>6</v>
      </c>
      <c r="H5" s="17" t="s">
        <v>10</v>
      </c>
      <c r="I5" s="18">
        <v>6</v>
      </c>
      <c r="K5" s="17" t="s">
        <v>10</v>
      </c>
      <c r="L5" s="18">
        <v>7</v>
      </c>
    </row>
    <row r="6" spans="1:13">
      <c r="B6" s="17" t="s">
        <v>53</v>
      </c>
      <c r="C6" s="18">
        <v>4</v>
      </c>
      <c r="E6" s="17" t="s">
        <v>53</v>
      </c>
      <c r="F6" s="18">
        <v>0</v>
      </c>
      <c r="H6" s="17"/>
      <c r="I6" s="18"/>
    </row>
    <row r="7" spans="1:13">
      <c r="B7" s="18"/>
      <c r="C7" s="18"/>
      <c r="E7" s="18"/>
      <c r="F7" s="18"/>
      <c r="H7" s="18"/>
      <c r="I7" s="18"/>
    </row>
    <row r="8" spans="1:13" ht="18.75">
      <c r="B8" s="17" t="s">
        <v>54</v>
      </c>
      <c r="C8" s="18">
        <f>COMBIN(C4,C6)</f>
        <v>35</v>
      </c>
      <c r="D8" s="4" t="s">
        <v>58</v>
      </c>
      <c r="E8" s="17" t="s">
        <v>54</v>
      </c>
      <c r="F8" s="18">
        <f>COMBIN(F4,F6)</f>
        <v>1</v>
      </c>
      <c r="G8" s="4" t="s">
        <v>87</v>
      </c>
      <c r="H8" s="20" t="s">
        <v>101</v>
      </c>
      <c r="I8" s="18"/>
      <c r="K8" s="3" t="s">
        <v>96</v>
      </c>
    </row>
    <row r="9" spans="1:13" ht="18.75">
      <c r="B9" s="17" t="s">
        <v>55</v>
      </c>
      <c r="C9" s="18">
        <f>COMBIN(C3-C4,C5-C6)</f>
        <v>9</v>
      </c>
      <c r="D9" s="4" t="s">
        <v>59</v>
      </c>
      <c r="E9" s="17" t="s">
        <v>55</v>
      </c>
      <c r="F9" s="18">
        <f>COMBIN(F3-F4,F5-F6)</f>
        <v>8979650478</v>
      </c>
      <c r="G9" s="4" t="s">
        <v>88</v>
      </c>
      <c r="H9" s="18" t="s">
        <v>92</v>
      </c>
      <c r="I9" s="18"/>
    </row>
    <row r="10" spans="1:13" ht="18.75">
      <c r="B10" s="17" t="s">
        <v>56</v>
      </c>
      <c r="C10" s="18">
        <f>COMBIN(C3,C5)</f>
        <v>4368</v>
      </c>
      <c r="D10" s="4" t="s">
        <v>60</v>
      </c>
      <c r="E10" s="17" t="s">
        <v>56</v>
      </c>
      <c r="F10" s="18">
        <f>COMBIN(F3,F5)</f>
        <v>18161699556</v>
      </c>
      <c r="G10" s="4" t="s">
        <v>89</v>
      </c>
      <c r="H10" s="18" t="s">
        <v>98</v>
      </c>
      <c r="I10" s="18"/>
    </row>
    <row r="11" spans="1:13">
      <c r="B11" s="18"/>
      <c r="C11" s="18"/>
      <c r="E11" s="18"/>
      <c r="F11" s="18"/>
      <c r="H11" s="17" t="s">
        <v>93</v>
      </c>
      <c r="I11" s="18">
        <v>2</v>
      </c>
      <c r="K11" s="17" t="s">
        <v>97</v>
      </c>
      <c r="L11" s="18">
        <v>4</v>
      </c>
    </row>
    <row r="12" spans="1:13">
      <c r="B12" s="17" t="s">
        <v>11</v>
      </c>
      <c r="C12" s="18">
        <f>C8*C9/C10</f>
        <v>7.2115384615384609E-2</v>
      </c>
      <c r="D12" s="4" t="s">
        <v>57</v>
      </c>
      <c r="E12" s="17" t="s">
        <v>17</v>
      </c>
      <c r="F12" s="18">
        <f>F8*F9/F10</f>
        <v>0.49442787280518757</v>
      </c>
      <c r="G12" s="4" t="s">
        <v>90</v>
      </c>
      <c r="H12" s="18"/>
      <c r="I12" s="18"/>
    </row>
    <row r="13" spans="1:13">
      <c r="B13" s="18"/>
      <c r="C13" s="18"/>
      <c r="E13" s="18"/>
      <c r="F13" s="18"/>
      <c r="H13" s="18"/>
      <c r="I13" s="18"/>
    </row>
    <row r="14" spans="1:13">
      <c r="B14" s="17" t="s">
        <v>81</v>
      </c>
      <c r="C14" s="18">
        <f>_xlfn.HYPGEOM.DIST(C6,C5,C4,C3,FALSE)</f>
        <v>7.2115384615384664E-2</v>
      </c>
      <c r="D14" s="4" t="s">
        <v>82</v>
      </c>
      <c r="E14" s="17" t="s">
        <v>85</v>
      </c>
      <c r="F14" s="18">
        <f>_xlfn.HYPGEOM.DIST(F6,F5,F4,F3,FALSE)</f>
        <v>0.49442787280518735</v>
      </c>
      <c r="G14" s="4" t="s">
        <v>91</v>
      </c>
      <c r="H14" s="17" t="s">
        <v>100</v>
      </c>
      <c r="I14" s="18">
        <f>_xlfn.HYPGEOM.DIST(I11,I5,I4,I3,TRUE)</f>
        <v>3.0303030303030293E-2</v>
      </c>
      <c r="J14" s="4" t="s">
        <v>94</v>
      </c>
      <c r="K14" s="17" t="s">
        <v>14</v>
      </c>
      <c r="L14" s="18">
        <f>1-_xlfn.HYPGEOM.DIST(L11,L5,L4,L3,TRUE)</f>
        <v>3.793430609173587E-2</v>
      </c>
      <c r="M14" s="4" t="s">
        <v>99</v>
      </c>
    </row>
    <row r="15" spans="1:13">
      <c r="B15" s="5"/>
      <c r="D15" s="4"/>
    </row>
    <row r="16" spans="1:13">
      <c r="B16" s="5"/>
      <c r="C16" s="16"/>
      <c r="D16" s="4"/>
    </row>
    <row r="17" spans="2:4">
      <c r="B17" s="5"/>
      <c r="C17" s="16"/>
      <c r="D17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8"/>
  <sheetViews>
    <sheetView workbookViewId="0">
      <selection activeCell="A2" sqref="A2"/>
    </sheetView>
  </sheetViews>
  <sheetFormatPr defaultRowHeight="15"/>
  <cols>
    <col min="1" max="1" width="12.28515625" style="3" customWidth="1"/>
    <col min="2" max="2" width="22.42578125" style="3" customWidth="1"/>
    <col min="3" max="3" width="24.7109375" style="3" customWidth="1"/>
    <col min="4" max="4" width="72" style="3" customWidth="1"/>
    <col min="5" max="16384" width="9.140625" style="3"/>
  </cols>
  <sheetData>
    <row r="1" spans="1:4">
      <c r="A1" s="3" t="s">
        <v>105</v>
      </c>
      <c r="B1" s="3" t="s">
        <v>66</v>
      </c>
    </row>
    <row r="3" spans="1:4">
      <c r="B3" s="17" t="s">
        <v>51</v>
      </c>
      <c r="C3" s="18">
        <v>200</v>
      </c>
    </row>
    <row r="4" spans="1:4">
      <c r="B4" s="17" t="s">
        <v>52</v>
      </c>
      <c r="C4" s="18">
        <v>24</v>
      </c>
    </row>
    <row r="5" spans="1:4">
      <c r="B5" s="17" t="s">
        <v>10</v>
      </c>
      <c r="C5" s="18">
        <v>5</v>
      </c>
    </row>
    <row r="6" spans="1:4">
      <c r="B6" s="17" t="s">
        <v>53</v>
      </c>
      <c r="C6" s="18">
        <v>2</v>
      </c>
    </row>
    <row r="7" spans="1:4">
      <c r="B7" s="18"/>
      <c r="C7" s="18"/>
    </row>
    <row r="8" spans="1:4" ht="18.75">
      <c r="B8" s="17" t="s">
        <v>54</v>
      </c>
      <c r="C8" s="18">
        <f>COMBIN(C4,C6)</f>
        <v>276</v>
      </c>
      <c r="D8" s="4" t="s">
        <v>58</v>
      </c>
    </row>
    <row r="9" spans="1:4" ht="18.75">
      <c r="B9" s="17" t="s">
        <v>55</v>
      </c>
      <c r="C9" s="18">
        <f>COMBIN(C3-C4,C5-C6)</f>
        <v>893200</v>
      </c>
      <c r="D9" s="4" t="s">
        <v>59</v>
      </c>
    </row>
    <row r="10" spans="1:4" ht="18.75">
      <c r="B10" s="17" t="s">
        <v>56</v>
      </c>
      <c r="C10" s="18">
        <f>COMBIN(C3,C5)</f>
        <v>2535650040</v>
      </c>
      <c r="D10" s="4" t="s">
        <v>60</v>
      </c>
    </row>
    <row r="11" spans="1:4">
      <c r="B11" s="18"/>
      <c r="C11" s="18"/>
    </row>
    <row r="12" spans="1:4">
      <c r="B12" s="17" t="s">
        <v>16</v>
      </c>
      <c r="C12" s="18">
        <f>C8*C9/C10</f>
        <v>9.7222880173164591E-2</v>
      </c>
      <c r="D12" s="4" t="s">
        <v>57</v>
      </c>
    </row>
    <row r="13" spans="1:4">
      <c r="B13" s="18"/>
      <c r="C13" s="18"/>
    </row>
    <row r="14" spans="1:4">
      <c r="B14" s="17" t="s">
        <v>15</v>
      </c>
      <c r="C14" s="18">
        <f>C4/C3</f>
        <v>0.12</v>
      </c>
      <c r="D14" s="4" t="s">
        <v>62</v>
      </c>
    </row>
    <row r="15" spans="1:4">
      <c r="B15" s="17" t="s">
        <v>13</v>
      </c>
      <c r="C15" s="18">
        <f>C5*C14</f>
        <v>0.6</v>
      </c>
      <c r="D15" s="4" t="s">
        <v>63</v>
      </c>
    </row>
    <row r="16" spans="1:4">
      <c r="B16" s="17" t="s">
        <v>12</v>
      </c>
      <c r="C16" s="19">
        <f>C5*C14*(1-C14)*(C3-C4)/(C3-1)</f>
        <v>0.46697487437185931</v>
      </c>
      <c r="D16" s="4" t="s">
        <v>64</v>
      </c>
    </row>
    <row r="17" spans="2:4">
      <c r="B17" s="17" t="s">
        <v>61</v>
      </c>
      <c r="C17" s="19">
        <f>SQRT(C16)</f>
        <v>0.68335559877113705</v>
      </c>
      <c r="D17" s="4" t="s">
        <v>65</v>
      </c>
    </row>
    <row r="19" spans="2:4">
      <c r="B19" s="3" t="s">
        <v>67</v>
      </c>
    </row>
    <row r="21" spans="2:4">
      <c r="B21" s="17" t="s">
        <v>68</v>
      </c>
      <c r="C21" s="18">
        <f>C5/C3</f>
        <v>2.5000000000000001E-2</v>
      </c>
      <c r="D21" s="4" t="s">
        <v>71</v>
      </c>
    </row>
    <row r="22" spans="2:4">
      <c r="B22" s="17" t="s">
        <v>69</v>
      </c>
      <c r="C22" s="21" t="str">
        <f>IF(C21&lt;0.05,"binomial approximation","Do not use binomial approximation")</f>
        <v>binomial approximation</v>
      </c>
      <c r="D22" s="4" t="s">
        <v>70</v>
      </c>
    </row>
    <row r="23" spans="2:4">
      <c r="B23" s="17" t="s">
        <v>16</v>
      </c>
      <c r="C23" s="18">
        <f>_xlfn.BINOM.DIST(C6,C5,C14,FALSE)</f>
        <v>9.8131967999999931E-2</v>
      </c>
      <c r="D23" s="4" t="s">
        <v>72</v>
      </c>
    </row>
    <row r="24" spans="2:4">
      <c r="B24" s="22" t="s">
        <v>73</v>
      </c>
    </row>
    <row r="25" spans="2:4">
      <c r="B25" s="17" t="s">
        <v>74</v>
      </c>
      <c r="C25" s="18">
        <f>COMBIN(C5,C6)</f>
        <v>10</v>
      </c>
      <c r="D25" s="4" t="s">
        <v>77</v>
      </c>
    </row>
    <row r="26" spans="2:4">
      <c r="B26" s="17" t="s">
        <v>75</v>
      </c>
      <c r="C26" s="18">
        <f>C14^C6</f>
        <v>1.44E-2</v>
      </c>
      <c r="D26" s="4" t="s">
        <v>78</v>
      </c>
    </row>
    <row r="27" spans="2:4">
      <c r="B27" s="17" t="s">
        <v>76</v>
      </c>
      <c r="C27" s="18">
        <f>(1-C14)^(C5-C6)</f>
        <v>0.68147199999999997</v>
      </c>
      <c r="D27" s="4" t="s">
        <v>79</v>
      </c>
    </row>
    <row r="28" spans="2:4">
      <c r="B28" s="17" t="s">
        <v>16</v>
      </c>
      <c r="C28" s="18">
        <f>C25*C26*C27</f>
        <v>9.8131967999999986E-2</v>
      </c>
      <c r="D28" s="4" t="s">
        <v>80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56"/>
  <sheetViews>
    <sheetView workbookViewId="0">
      <selection activeCell="G30" sqref="G30"/>
    </sheetView>
  </sheetViews>
  <sheetFormatPr defaultRowHeight="12.75"/>
  <cols>
    <col min="2" max="2" width="12.85546875" style="13" customWidth="1"/>
    <col min="3" max="3" width="13.140625" style="13" customWidth="1"/>
    <col min="4" max="4" width="29.140625" customWidth="1"/>
    <col min="5" max="5" width="20.85546875" style="13" customWidth="1"/>
    <col min="6" max="6" width="19.42578125" customWidth="1"/>
  </cols>
  <sheetData>
    <row r="1" spans="1:6">
      <c r="A1" s="6" t="s">
        <v>21</v>
      </c>
    </row>
    <row r="3" spans="1:6">
      <c r="B3" s="14" t="s">
        <v>22</v>
      </c>
      <c r="C3" s="13">
        <v>0.4</v>
      </c>
    </row>
    <row r="5" spans="1:6">
      <c r="B5" s="15" t="s">
        <v>23</v>
      </c>
      <c r="C5" s="15" t="s">
        <v>34</v>
      </c>
      <c r="E5" s="15" t="s">
        <v>45</v>
      </c>
    </row>
    <row r="6" spans="1:6">
      <c r="B6" s="1">
        <v>0</v>
      </c>
      <c r="C6" s="1">
        <f>_xlfn.EXPON.DIST(B6,$C$3,FALSE)</f>
        <v>0.4</v>
      </c>
      <c r="D6" s="2" t="s">
        <v>24</v>
      </c>
      <c r="E6" s="1">
        <f>$C$3*EXP(-$C$3*B6)</f>
        <v>0.4</v>
      </c>
      <c r="F6" s="2" t="s">
        <v>46</v>
      </c>
    </row>
    <row r="7" spans="1:6">
      <c r="B7" s="1">
        <f>B6+0.2</f>
        <v>0.2</v>
      </c>
      <c r="C7" s="1">
        <f t="shared" ref="C7:C56" si="0">_xlfn.EXPON.DIST(B7,$C$3,FALSE)</f>
        <v>0.36924653855465434</v>
      </c>
      <c r="E7" s="1">
        <f t="shared" ref="E7:E56" si="1">$C$3*EXP(-$C$3*B7)</f>
        <v>0.36924653855465434</v>
      </c>
    </row>
    <row r="8" spans="1:6">
      <c r="B8" s="1">
        <f t="shared" ref="B8:B56" si="2">B7+0.2</f>
        <v>0.4</v>
      </c>
      <c r="C8" s="1">
        <f t="shared" si="0"/>
        <v>0.34085751558648458</v>
      </c>
      <c r="E8" s="1">
        <f t="shared" si="1"/>
        <v>0.34085751558648458</v>
      </c>
    </row>
    <row r="9" spans="1:6">
      <c r="B9" s="1">
        <f t="shared" si="2"/>
        <v>0.60000000000000009</v>
      </c>
      <c r="C9" s="1">
        <f t="shared" si="0"/>
        <v>0.31465114442662134</v>
      </c>
      <c r="E9" s="1">
        <f t="shared" si="1"/>
        <v>0.31465114442662134</v>
      </c>
    </row>
    <row r="10" spans="1:6">
      <c r="B10" s="1">
        <f t="shared" si="2"/>
        <v>0.8</v>
      </c>
      <c r="C10" s="1">
        <f t="shared" si="0"/>
        <v>0.29045961482947635</v>
      </c>
      <c r="E10" s="1">
        <f t="shared" si="1"/>
        <v>0.29045961482947635</v>
      </c>
    </row>
    <row r="11" spans="1:6">
      <c r="B11" s="1">
        <f t="shared" si="2"/>
        <v>1</v>
      </c>
      <c r="C11" s="1">
        <f t="shared" si="0"/>
        <v>0.26812801841425576</v>
      </c>
      <c r="E11" s="1">
        <f t="shared" si="1"/>
        <v>0.26812801841425576</v>
      </c>
    </row>
    <row r="12" spans="1:6">
      <c r="B12" s="1">
        <f t="shared" si="2"/>
        <v>1.2</v>
      </c>
      <c r="C12" s="1">
        <f t="shared" si="0"/>
        <v>0.24751335672245633</v>
      </c>
      <c r="E12" s="1">
        <f t="shared" si="1"/>
        <v>0.24751335672245633</v>
      </c>
    </row>
    <row r="13" spans="1:6">
      <c r="B13" s="1">
        <f t="shared" si="2"/>
        <v>1.4</v>
      </c>
      <c r="C13" s="1">
        <f t="shared" si="0"/>
        <v>0.22848362553952595</v>
      </c>
      <c r="E13" s="1">
        <f t="shared" si="1"/>
        <v>0.22848362553952595</v>
      </c>
    </row>
    <row r="14" spans="1:6">
      <c r="B14" s="1">
        <f t="shared" si="2"/>
        <v>1.5999999999999999</v>
      </c>
      <c r="C14" s="1">
        <f t="shared" si="0"/>
        <v>0.21091696961721942</v>
      </c>
      <c r="E14" s="1">
        <f t="shared" si="1"/>
        <v>0.21091696961721942</v>
      </c>
    </row>
    <row r="15" spans="1:6">
      <c r="B15" s="1">
        <f t="shared" si="2"/>
        <v>1.7999999999999998</v>
      </c>
      <c r="C15" s="1">
        <f t="shared" si="0"/>
        <v>0.19470090238398868</v>
      </c>
      <c r="E15" s="1">
        <f t="shared" si="1"/>
        <v>0.19470090238398868</v>
      </c>
    </row>
    <row r="16" spans="1:6">
      <c r="B16" s="1">
        <f t="shared" si="2"/>
        <v>1.9999999999999998</v>
      </c>
      <c r="C16" s="1">
        <f t="shared" si="0"/>
        <v>0.17973158564688865</v>
      </c>
      <c r="E16" s="1">
        <f t="shared" si="1"/>
        <v>0.17973158564688865</v>
      </c>
    </row>
    <row r="17" spans="2:5">
      <c r="B17" s="1">
        <f t="shared" si="2"/>
        <v>2.1999999999999997</v>
      </c>
      <c r="C17" s="1">
        <f t="shared" si="0"/>
        <v>0.16591316467263259</v>
      </c>
      <c r="E17" s="1">
        <f t="shared" si="1"/>
        <v>0.16591316467263259</v>
      </c>
    </row>
    <row r="18" spans="2:5">
      <c r="B18" s="1">
        <f t="shared" si="2"/>
        <v>2.4</v>
      </c>
      <c r="C18" s="1">
        <f t="shared" si="0"/>
        <v>0.15315715439004485</v>
      </c>
      <c r="E18" s="1">
        <f t="shared" si="1"/>
        <v>0.15315715439004485</v>
      </c>
    </row>
    <row r="19" spans="2:5">
      <c r="B19" s="1">
        <f t="shared" si="2"/>
        <v>2.6</v>
      </c>
      <c r="C19" s="1">
        <f t="shared" si="0"/>
        <v>0.14138187278351208</v>
      </c>
      <c r="E19" s="1">
        <f t="shared" si="1"/>
        <v>0.14138187278351208</v>
      </c>
    </row>
    <row r="20" spans="2:5">
      <c r="B20" s="1">
        <f t="shared" si="2"/>
        <v>2.8000000000000003</v>
      </c>
      <c r="C20" s="1">
        <f t="shared" si="0"/>
        <v>0.13051191784921579</v>
      </c>
      <c r="E20" s="1">
        <f t="shared" si="1"/>
        <v>0.13051191784921579</v>
      </c>
    </row>
    <row r="21" spans="2:5">
      <c r="B21" s="1">
        <f t="shared" si="2"/>
        <v>3.0000000000000004</v>
      </c>
      <c r="C21" s="1">
        <f t="shared" si="0"/>
        <v>0.12047768476488081</v>
      </c>
      <c r="E21" s="1">
        <f t="shared" si="1"/>
        <v>0.12047768476488081</v>
      </c>
    </row>
    <row r="22" spans="2:5">
      <c r="B22" s="1">
        <f t="shared" si="2"/>
        <v>3.2000000000000006</v>
      </c>
      <c r="C22" s="1">
        <f t="shared" si="0"/>
        <v>0.11121492018127764</v>
      </c>
      <c r="E22" s="1">
        <f t="shared" si="1"/>
        <v>0.11121492018127764</v>
      </c>
    </row>
    <row r="23" spans="2:5">
      <c r="B23" s="1">
        <f t="shared" si="2"/>
        <v>3.4000000000000008</v>
      </c>
      <c r="C23" s="1">
        <f t="shared" si="0"/>
        <v>0.10266431078142234</v>
      </c>
      <c r="E23" s="1">
        <f t="shared" si="1"/>
        <v>0.10266431078142234</v>
      </c>
    </row>
    <row r="24" spans="2:5">
      <c r="B24" s="1">
        <f t="shared" si="2"/>
        <v>3.600000000000001</v>
      </c>
      <c r="C24" s="1">
        <f t="shared" si="0"/>
        <v>9.4771103472848672E-2</v>
      </c>
      <c r="E24" s="1">
        <f t="shared" si="1"/>
        <v>9.4771103472848672E-2</v>
      </c>
    </row>
    <row r="25" spans="2:5">
      <c r="B25" s="1">
        <f t="shared" si="2"/>
        <v>3.8000000000000012</v>
      </c>
      <c r="C25" s="1">
        <f t="shared" si="0"/>
        <v>8.7484754780885868E-2</v>
      </c>
      <c r="E25" s="1">
        <f t="shared" si="1"/>
        <v>8.7484754780885868E-2</v>
      </c>
    </row>
    <row r="26" spans="2:5">
      <c r="B26" s="1">
        <f t="shared" si="2"/>
        <v>4.0000000000000009</v>
      </c>
      <c r="C26" s="1">
        <f t="shared" si="0"/>
        <v>8.0758607197862126E-2</v>
      </c>
      <c r="E26" s="1">
        <f t="shared" si="1"/>
        <v>8.0758607197862126E-2</v>
      </c>
    </row>
    <row r="27" spans="2:5">
      <c r="B27" s="1">
        <f t="shared" si="2"/>
        <v>4.2000000000000011</v>
      </c>
      <c r="C27" s="1">
        <f t="shared" si="0"/>
        <v>7.454959041576395E-2</v>
      </c>
      <c r="E27" s="1">
        <f t="shared" si="1"/>
        <v>7.454959041576395E-2</v>
      </c>
    </row>
    <row r="28" spans="2:5">
      <c r="B28" s="1">
        <f t="shared" si="2"/>
        <v>4.4000000000000012</v>
      </c>
      <c r="C28" s="1">
        <f t="shared" si="0"/>
        <v>6.8817945529220173E-2</v>
      </c>
      <c r="E28" s="1">
        <f t="shared" si="1"/>
        <v>6.8817945529220173E-2</v>
      </c>
    </row>
    <row r="29" spans="2:5">
      <c r="B29" s="1">
        <f t="shared" si="2"/>
        <v>4.6000000000000014</v>
      </c>
      <c r="C29" s="1">
        <f t="shared" si="0"/>
        <v>6.3526970442768227E-2</v>
      </c>
      <c r="E29" s="1">
        <f t="shared" si="1"/>
        <v>6.3526970442768227E-2</v>
      </c>
    </row>
    <row r="30" spans="2:5">
      <c r="B30" s="1">
        <f t="shared" si="2"/>
        <v>4.8000000000000016</v>
      </c>
      <c r="C30" s="1">
        <f t="shared" si="0"/>
        <v>5.8642784852140008E-2</v>
      </c>
      <c r="E30" s="1">
        <f t="shared" si="1"/>
        <v>5.8642784852140008E-2</v>
      </c>
    </row>
    <row r="31" spans="2:5">
      <c r="B31" s="1">
        <f t="shared" si="2"/>
        <v>5.0000000000000018</v>
      </c>
      <c r="C31" s="1">
        <f t="shared" si="0"/>
        <v>5.4134113294645028E-2</v>
      </c>
      <c r="E31" s="1">
        <f t="shared" si="1"/>
        <v>5.4134113294645028E-2</v>
      </c>
    </row>
    <row r="32" spans="2:5">
      <c r="B32" s="1">
        <f t="shared" si="2"/>
        <v>5.200000000000002</v>
      </c>
      <c r="C32" s="1">
        <f t="shared" si="0"/>
        <v>4.9972084879432922E-2</v>
      </c>
      <c r="E32" s="1">
        <f t="shared" si="1"/>
        <v>4.9972084879432922E-2</v>
      </c>
    </row>
    <row r="33" spans="2:5">
      <c r="B33" s="1">
        <f t="shared" si="2"/>
        <v>5.4000000000000021</v>
      </c>
      <c r="C33" s="1">
        <f t="shared" si="0"/>
        <v>4.6130048415224965E-2</v>
      </c>
      <c r="E33" s="1">
        <f t="shared" si="1"/>
        <v>4.6130048415224965E-2</v>
      </c>
    </row>
    <row r="34" spans="2:5">
      <c r="B34" s="1">
        <f t="shared" si="2"/>
        <v>5.6000000000000023</v>
      </c>
      <c r="C34" s="1">
        <f t="shared" si="0"/>
        <v>4.2583401751701083E-2</v>
      </c>
      <c r="E34" s="1">
        <f t="shared" si="1"/>
        <v>4.2583401751701083E-2</v>
      </c>
    </row>
    <row r="35" spans="2:5">
      <c r="B35" s="1">
        <f t="shared" si="2"/>
        <v>5.8000000000000025</v>
      </c>
      <c r="C35" s="1">
        <f t="shared" si="0"/>
        <v>3.9309434241744573E-2</v>
      </c>
      <c r="E35" s="1">
        <f t="shared" si="1"/>
        <v>3.9309434241744573E-2</v>
      </c>
    </row>
    <row r="36" spans="2:5">
      <c r="B36" s="1">
        <f t="shared" si="2"/>
        <v>6.0000000000000027</v>
      </c>
      <c r="C36" s="1">
        <f t="shared" si="0"/>
        <v>3.6287181315764958E-2</v>
      </c>
      <c r="E36" s="1">
        <f t="shared" si="1"/>
        <v>3.6287181315764958E-2</v>
      </c>
    </row>
    <row r="37" spans="2:5">
      <c r="B37" s="1">
        <f t="shared" si="2"/>
        <v>6.2000000000000028</v>
      </c>
      <c r="C37" s="1">
        <f t="shared" si="0"/>
        <v>3.3497290236878342E-2</v>
      </c>
      <c r="E37" s="1">
        <f t="shared" si="1"/>
        <v>3.3497290236878342E-2</v>
      </c>
    </row>
    <row r="38" spans="2:5">
      <c r="B38" s="1">
        <f t="shared" si="2"/>
        <v>6.400000000000003</v>
      </c>
      <c r="C38" s="1">
        <f t="shared" si="0"/>
        <v>3.0921896177319858E-2</v>
      </c>
      <c r="E38" s="1">
        <f t="shared" si="1"/>
        <v>3.0921896177319858E-2</v>
      </c>
    </row>
    <row r="39" spans="2:5">
      <c r="B39" s="1">
        <f>B38+0.2</f>
        <v>6.6000000000000032</v>
      </c>
      <c r="C39" s="1">
        <f t="shared" si="0"/>
        <v>2.8544507822554382E-2</v>
      </c>
      <c r="E39" s="1">
        <f t="shared" si="1"/>
        <v>2.8544507822554382E-2</v>
      </c>
    </row>
    <row r="40" spans="2:5">
      <c r="B40" s="1">
        <f t="shared" si="2"/>
        <v>6.8000000000000034</v>
      </c>
      <c r="C40" s="1">
        <f t="shared" si="0"/>
        <v>2.6349901770561148E-2</v>
      </c>
      <c r="E40" s="1">
        <f t="shared" si="1"/>
        <v>2.6349901770561148E-2</v>
      </c>
    </row>
    <row r="41" spans="2:5">
      <c r="B41" s="1">
        <f t="shared" si="2"/>
        <v>7.0000000000000036</v>
      </c>
      <c r="C41" s="1">
        <f t="shared" si="0"/>
        <v>2.4324025050087149E-2</v>
      </c>
      <c r="E41" s="1">
        <f t="shared" si="1"/>
        <v>2.4324025050087149E-2</v>
      </c>
    </row>
    <row r="42" spans="2:5">
      <c r="B42" s="1">
        <f t="shared" si="2"/>
        <v>7.2000000000000037</v>
      </c>
      <c r="C42" s="1">
        <f t="shared" si="0"/>
        <v>2.2453905133653453E-2</v>
      </c>
      <c r="E42" s="1">
        <f t="shared" si="1"/>
        <v>2.2453905133653453E-2</v>
      </c>
    </row>
    <row r="43" spans="2:5">
      <c r="B43" s="1">
        <f t="shared" si="2"/>
        <v>7.4000000000000039</v>
      </c>
      <c r="C43" s="1">
        <f t="shared" si="0"/>
        <v>2.0727566869090299E-2</v>
      </c>
      <c r="E43" s="1">
        <f t="shared" si="1"/>
        <v>2.0727566869090299E-2</v>
      </c>
    </row>
    <row r="44" spans="2:5">
      <c r="B44" s="1">
        <f t="shared" si="2"/>
        <v>7.6000000000000041</v>
      </c>
      <c r="C44" s="1">
        <f t="shared" si="0"/>
        <v>1.9133955797679316E-2</v>
      </c>
      <c r="E44" s="1">
        <f t="shared" si="1"/>
        <v>1.9133955797679316E-2</v>
      </c>
    </row>
    <row r="45" spans="2:5">
      <c r="B45" s="1">
        <f t="shared" si="2"/>
        <v>7.8000000000000043</v>
      </c>
      <c r="C45" s="1">
        <f t="shared" si="0"/>
        <v>1.7662867367877113E-2</v>
      </c>
      <c r="E45" s="1">
        <f>$C$3*EXP(-$C$3*B45)</f>
        <v>1.7662867367877113E-2</v>
      </c>
    </row>
    <row r="46" spans="2:5">
      <c r="B46" s="1">
        <f t="shared" si="2"/>
        <v>8.0000000000000036</v>
      </c>
      <c r="C46" s="1">
        <f t="shared" si="0"/>
        <v>1.6304881591346462E-2</v>
      </c>
      <c r="E46" s="1">
        <f t="shared" si="1"/>
        <v>1.6304881591346462E-2</v>
      </c>
    </row>
    <row r="47" spans="2:5">
      <c r="B47" s="1">
        <f t="shared" si="2"/>
        <v>8.2000000000000028</v>
      </c>
      <c r="C47" s="1">
        <f t="shared" si="0"/>
        <v>1.5051302722870467E-2</v>
      </c>
      <c r="E47" s="1">
        <f t="shared" si="1"/>
        <v>1.5051302722870467E-2</v>
      </c>
    </row>
    <row r="48" spans="2:5">
      <c r="B48" s="1">
        <f t="shared" si="2"/>
        <v>8.4000000000000021</v>
      </c>
      <c r="C48" s="1">
        <f t="shared" si="0"/>
        <v>1.389410357789541E-2</v>
      </c>
      <c r="E48" s="1">
        <f t="shared" si="1"/>
        <v>1.389410357789541E-2</v>
      </c>
    </row>
    <row r="49" spans="2:5">
      <c r="B49" s="1">
        <f t="shared" si="2"/>
        <v>8.6000000000000014</v>
      </c>
      <c r="C49" s="1">
        <f t="shared" si="0"/>
        <v>1.2825874131144298E-2</v>
      </c>
      <c r="E49" s="1">
        <f t="shared" si="1"/>
        <v>1.2825874131144298E-2</v>
      </c>
    </row>
    <row r="50" spans="2:5">
      <c r="B50" s="1">
        <f>B49+0.2</f>
        <v>8.8000000000000007</v>
      </c>
      <c r="C50" s="1">
        <f t="shared" si="0"/>
        <v>1.1839774067156795E-2</v>
      </c>
      <c r="E50" s="1">
        <f t="shared" si="1"/>
        <v>1.1839774067156795E-2</v>
      </c>
    </row>
    <row r="51" spans="2:5">
      <c r="B51" s="1">
        <f t="shared" si="2"/>
        <v>9</v>
      </c>
      <c r="C51" s="1">
        <f t="shared" si="0"/>
        <v>1.0929488978917025E-2</v>
      </c>
      <c r="E51" s="1">
        <f t="shared" si="1"/>
        <v>1.0929488978917025E-2</v>
      </c>
    </row>
    <row r="52" spans="2:5">
      <c r="B52" s="1">
        <f t="shared" si="2"/>
        <v>9.1999999999999993</v>
      </c>
      <c r="C52" s="1">
        <f t="shared" si="0"/>
        <v>1.008918993409089E-2</v>
      </c>
      <c r="E52" s="1">
        <f t="shared" si="1"/>
        <v>1.008918993409089E-2</v>
      </c>
    </row>
    <row r="53" spans="2:5">
      <c r="B53" s="1">
        <f t="shared" si="2"/>
        <v>9.3999999999999986</v>
      </c>
      <c r="C53" s="1">
        <f t="shared" si="0"/>
        <v>9.313496149958805E-3</v>
      </c>
      <c r="E53" s="1">
        <f t="shared" si="1"/>
        <v>9.313496149958805E-3</v>
      </c>
    </row>
    <row r="54" spans="2:5">
      <c r="B54" s="1">
        <f t="shared" si="2"/>
        <v>9.5999999999999979</v>
      </c>
      <c r="C54" s="1">
        <f t="shared" si="0"/>
        <v>8.597440538035973E-3</v>
      </c>
      <c r="E54" s="1">
        <f t="shared" si="1"/>
        <v>8.597440538035973E-3</v>
      </c>
    </row>
    <row r="55" spans="2:5">
      <c r="B55" s="1">
        <f t="shared" si="2"/>
        <v>9.7999999999999972</v>
      </c>
      <c r="C55" s="1">
        <f t="shared" si="0"/>
        <v>7.9364378977481217E-3</v>
      </c>
      <c r="E55" s="1">
        <f t="shared" si="1"/>
        <v>7.9364378977481217E-3</v>
      </c>
    </row>
    <row r="56" spans="2:5">
      <c r="B56" s="1">
        <f t="shared" si="2"/>
        <v>9.9999999999999964</v>
      </c>
      <c r="C56" s="1">
        <f t="shared" si="0"/>
        <v>7.3262555554936826E-3</v>
      </c>
      <c r="D56" s="2" t="s">
        <v>25</v>
      </c>
      <c r="E56" s="1">
        <f t="shared" si="1"/>
        <v>7.3262555554936826E-3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4"/>
  <sheetViews>
    <sheetView workbookViewId="0">
      <selection activeCell="A2" sqref="A2"/>
    </sheetView>
  </sheetViews>
  <sheetFormatPr defaultRowHeight="15"/>
  <cols>
    <col min="1" max="1" width="13.42578125" style="3" customWidth="1"/>
    <col min="2" max="2" width="43.42578125" style="3" customWidth="1"/>
    <col min="3" max="3" width="11.140625" style="3" customWidth="1"/>
    <col min="4" max="4" width="27.5703125" style="3" customWidth="1"/>
    <col min="5" max="16384" width="9.140625" style="3"/>
  </cols>
  <sheetData>
    <row r="1" spans="1:4">
      <c r="A1" s="3" t="s">
        <v>106</v>
      </c>
    </row>
    <row r="3" spans="1:4">
      <c r="B3" s="3" t="s">
        <v>32</v>
      </c>
    </row>
    <row r="4" spans="1:4">
      <c r="B4" s="17" t="s">
        <v>28</v>
      </c>
      <c r="C4" s="18">
        <v>12</v>
      </c>
    </row>
    <row r="5" spans="1:4">
      <c r="B5" s="17" t="s">
        <v>29</v>
      </c>
      <c r="C5" s="23">
        <f>C4/60</f>
        <v>0.2</v>
      </c>
      <c r="D5" s="4" t="s">
        <v>27</v>
      </c>
    </row>
    <row r="7" spans="1:4">
      <c r="B7" s="3" t="s">
        <v>21</v>
      </c>
    </row>
    <row r="8" spans="1:4">
      <c r="B8" s="17" t="s">
        <v>31</v>
      </c>
      <c r="C8" s="18">
        <f>1/C5</f>
        <v>5</v>
      </c>
      <c r="D8" s="4" t="s">
        <v>30</v>
      </c>
    </row>
    <row r="10" spans="1:4">
      <c r="B10" s="3" t="s">
        <v>102</v>
      </c>
      <c r="D10" s="4"/>
    </row>
    <row r="11" spans="1:4">
      <c r="B11" s="17" t="s">
        <v>20</v>
      </c>
      <c r="C11" s="23">
        <v>2</v>
      </c>
    </row>
    <row r="12" spans="1:4">
      <c r="B12" s="17" t="s">
        <v>26</v>
      </c>
      <c r="C12" s="18">
        <f>1-_xlfn.EXPON.DIST(C11,C5,TRUE)</f>
        <v>0.67032004603563933</v>
      </c>
      <c r="D12" s="4" t="s">
        <v>33</v>
      </c>
    </row>
    <row r="13" spans="1:4">
      <c r="B13" s="17" t="s">
        <v>48</v>
      </c>
      <c r="C13" s="18">
        <f>EXP(-C11*C5)</f>
        <v>0.67032004603563933</v>
      </c>
      <c r="D13" s="4" t="s">
        <v>47</v>
      </c>
    </row>
    <row r="14" spans="1:4">
      <c r="D14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7"/>
  <sheetViews>
    <sheetView workbookViewId="0">
      <selection activeCell="A2" sqref="A2"/>
    </sheetView>
  </sheetViews>
  <sheetFormatPr defaultRowHeight="15"/>
  <cols>
    <col min="1" max="1" width="9.140625" style="3"/>
    <col min="2" max="2" width="22" style="5" customWidth="1"/>
    <col min="3" max="16384" width="9.140625" style="3"/>
  </cols>
  <sheetData>
    <row r="1" spans="1:4">
      <c r="A1" s="3" t="s">
        <v>107</v>
      </c>
    </row>
    <row r="3" spans="1:4">
      <c r="B3" s="24" t="s">
        <v>35</v>
      </c>
      <c r="C3" s="18">
        <v>1E-4</v>
      </c>
    </row>
    <row r="4" spans="1:4">
      <c r="B4" s="17"/>
      <c r="C4" s="18"/>
    </row>
    <row r="5" spans="1:4">
      <c r="B5" s="17" t="s">
        <v>18</v>
      </c>
      <c r="C5" s="18">
        <f>1/C3</f>
        <v>10000</v>
      </c>
      <c r="D5" s="4" t="s">
        <v>36</v>
      </c>
    </row>
    <row r="6" spans="1:4">
      <c r="B6" s="17"/>
      <c r="C6" s="18"/>
    </row>
    <row r="7" spans="1:4">
      <c r="B7" s="17" t="s">
        <v>19</v>
      </c>
      <c r="C7" s="18">
        <f>1/C3</f>
        <v>10000</v>
      </c>
      <c r="D7" s="4" t="s">
        <v>36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2"/>
  <sheetViews>
    <sheetView workbookViewId="0">
      <selection activeCell="C25" sqref="C25"/>
    </sheetView>
  </sheetViews>
  <sheetFormatPr defaultRowHeight="15"/>
  <cols>
    <col min="1" max="1" width="9.140625" style="3"/>
    <col min="2" max="2" width="34.85546875" style="3" customWidth="1"/>
    <col min="3" max="3" width="25.5703125" style="3" customWidth="1"/>
    <col min="4" max="4" width="9.140625" style="3"/>
    <col min="5" max="5" width="25.28515625" style="3" customWidth="1"/>
    <col min="6" max="16384" width="9.140625" style="3"/>
  </cols>
  <sheetData>
    <row r="1" spans="1:5">
      <c r="A1" s="3" t="s">
        <v>108</v>
      </c>
    </row>
    <row r="2" spans="1:5">
      <c r="B2" s="3" t="s">
        <v>32</v>
      </c>
    </row>
    <row r="3" spans="1:5">
      <c r="B3" s="24" t="s">
        <v>42</v>
      </c>
      <c r="C3" s="18">
        <v>0.7</v>
      </c>
    </row>
    <row r="5" spans="1:5">
      <c r="B5" s="3" t="s">
        <v>21</v>
      </c>
    </row>
    <row r="6" spans="1:5">
      <c r="B6" s="3" t="s">
        <v>37</v>
      </c>
    </row>
    <row r="7" spans="1:5">
      <c r="C7" s="17" t="s">
        <v>38</v>
      </c>
      <c r="D7" s="18">
        <v>22</v>
      </c>
    </row>
    <row r="8" spans="1:5">
      <c r="C8" s="17" t="s">
        <v>41</v>
      </c>
      <c r="D8" s="18">
        <f>D7/60</f>
        <v>0.36666666666666664</v>
      </c>
      <c r="E8" s="4" t="s">
        <v>43</v>
      </c>
    </row>
    <row r="10" spans="1:5">
      <c r="B10" s="3" t="s">
        <v>39</v>
      </c>
    </row>
    <row r="11" spans="1:5">
      <c r="C11" s="17" t="s">
        <v>40</v>
      </c>
      <c r="D11" s="18">
        <f>_xlfn.EXPON.DIST(D8,C3,TRUE)</f>
        <v>0.22637395386028736</v>
      </c>
      <c r="E11" s="4" t="s">
        <v>44</v>
      </c>
    </row>
    <row r="12" spans="1:5">
      <c r="C12" s="17" t="s">
        <v>50</v>
      </c>
      <c r="D12" s="18">
        <f>1-EXP(-C3*D8)</f>
        <v>0.22637395386028736</v>
      </c>
      <c r="E12" s="4" t="s">
        <v>49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Normal dist</vt:lpstr>
      <vt:lpstr>Example 1</vt:lpstr>
      <vt:lpstr>X1</vt:lpstr>
      <vt:lpstr>X2</vt:lpstr>
      <vt:lpstr>Exponential dist</vt:lpstr>
      <vt:lpstr>Example 2</vt:lpstr>
      <vt:lpstr>X3</vt:lpstr>
      <vt:lpstr>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2017-06-28T13:29:43Z</dcterms:created>
  <dcterms:modified xsi:type="dcterms:W3CDTF">2020-09-12T08:29:49Z</dcterms:modified>
</cp:coreProperties>
</file>